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checkCompatibility="1"/>
  <mc:AlternateContent xmlns:mc="http://schemas.openxmlformats.org/markup-compatibility/2006">
    <mc:Choice Requires="x15">
      <x15ac:absPath xmlns:x15ac="http://schemas.microsoft.com/office/spreadsheetml/2010/11/ac" url="C:\Users\mariv\OneDrive\Escritorio\Barons\Jerry\"/>
    </mc:Choice>
  </mc:AlternateContent>
  <xr:revisionPtr revIDLastSave="0" documentId="13_ncr:1_{2207586B-4C54-4499-828B-E09C5B100760}" xr6:coauthVersionLast="47" xr6:coauthVersionMax="47" xr10:uidLastSave="{00000000-0000-0000-0000-000000000000}"/>
  <bookViews>
    <workbookView xWindow="-120" yWindow="-120" windowWidth="20730" windowHeight="11040" tabRatio="772" firstSheet="2" activeTab="2" xr2:uid="{00000000-000D-0000-FFFF-FFFF00000000}"/>
  </bookViews>
  <sheets>
    <sheet name="det para inf 2" sheetId="165" state="hidden" r:id="rId1"/>
    <sheet name="detalle para inf" sheetId="168" state="hidden" r:id="rId2"/>
    <sheet name="Until April 2024" sheetId="185" r:id="rId3"/>
    <sheet name="P&amp;L 2023 " sheetId="184" r:id="rId4"/>
    <sheet name="P&amp;L 2022" sheetId="183" r:id="rId5"/>
    <sheet name="P&amp;L 2021" sheetId="182" r:id="rId6"/>
    <sheet name="P&amp;L 2020" sheetId="181" r:id="rId7"/>
    <sheet name="P&amp;L 2019" sheetId="180" r:id="rId8"/>
    <sheet name="P&amp;L 2018" sheetId="179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1" i="168" l="1"/>
  <c r="F21" i="168"/>
  <c r="F20" i="168"/>
  <c r="F16" i="168"/>
  <c r="F15" i="168"/>
  <c r="F11" i="168"/>
  <c r="F10" i="168"/>
  <c r="F9" i="168"/>
  <c r="E21" i="168"/>
  <c r="E20" i="168"/>
  <c r="E16" i="168"/>
  <c r="E15" i="168"/>
  <c r="E10" i="168"/>
  <c r="E9" i="168"/>
  <c r="D21" i="168"/>
  <c r="D20" i="168"/>
  <c r="D16" i="168"/>
  <c r="D15" i="168"/>
  <c r="D10" i="168"/>
  <c r="D9" i="168"/>
  <c r="J20" i="165"/>
  <c r="I20" i="165"/>
  <c r="G20" i="165"/>
  <c r="D14" i="165"/>
  <c r="D10" i="165"/>
  <c r="E17" i="168" l="1"/>
  <c r="D17" i="168"/>
  <c r="F12" i="168"/>
  <c r="F17" i="168"/>
  <c r="D12" i="165"/>
  <c r="D9" i="165" l="1"/>
  <c r="D11" i="165" s="1"/>
  <c r="D13" i="165" s="1"/>
  <c r="J18" i="165"/>
  <c r="K15" i="165"/>
  <c r="K16" i="165" s="1"/>
  <c r="J15" i="165"/>
  <c r="J16" i="165" s="1"/>
  <c r="I12" i="165"/>
  <c r="H9" i="165"/>
  <c r="I9" i="165"/>
  <c r="I11" i="165" s="1"/>
  <c r="I13" i="165" l="1"/>
  <c r="K9" i="165"/>
  <c r="K11" i="165" s="1"/>
  <c r="H15" i="165"/>
  <c r="H16" i="165" s="1"/>
  <c r="J9" i="165"/>
  <c r="D20" i="165"/>
  <c r="I15" i="165"/>
  <c r="I16" i="165" s="1"/>
  <c r="E11" i="168"/>
  <c r="E12" i="168" s="1"/>
  <c r="D24" i="168"/>
  <c r="F9" i="165"/>
  <c r="I17" i="165" l="1"/>
  <c r="I19" i="165" s="1"/>
  <c r="I21" i="165" s="1"/>
  <c r="J10" i="165"/>
  <c r="J11" i="165" s="1"/>
  <c r="K20" i="165"/>
  <c r="F15" i="165"/>
  <c r="F16" i="165" s="1"/>
  <c r="G15" i="165"/>
  <c r="G16" i="165" s="1"/>
  <c r="K12" i="165"/>
  <c r="K13" i="165" s="1"/>
  <c r="K17" i="165" s="1"/>
  <c r="K19" i="165" s="1"/>
  <c r="G9" i="165"/>
  <c r="G11" i="165" s="1"/>
  <c r="H12" i="165"/>
  <c r="H20" i="165"/>
  <c r="J12" i="165"/>
  <c r="D15" i="165"/>
  <c r="D16" i="165" s="1"/>
  <c r="D17" i="165" s="1"/>
  <c r="D19" i="165" s="1"/>
  <c r="D21" i="165" s="1"/>
  <c r="D11" i="168"/>
  <c r="D12" i="168" s="1"/>
  <c r="K21" i="165" l="1"/>
  <c r="J13" i="165"/>
  <c r="J17" i="165" s="1"/>
  <c r="J19" i="165" s="1"/>
  <c r="J21" i="165" s="1"/>
  <c r="F25" i="168"/>
  <c r="G25" i="168"/>
  <c r="E23" i="168"/>
  <c r="F23" i="168"/>
  <c r="F22" i="168"/>
  <c r="G24" i="168"/>
  <c r="F20" i="165"/>
  <c r="F18" i="165"/>
  <c r="H10" i="165"/>
  <c r="H11" i="165" s="1"/>
  <c r="H13" i="165" s="1"/>
  <c r="H17" i="165" s="1"/>
  <c r="H19" i="165" s="1"/>
  <c r="H21" i="165" s="1"/>
  <c r="F12" i="165"/>
  <c r="F10" i="165"/>
  <c r="F11" i="165" s="1"/>
  <c r="G12" i="165"/>
  <c r="G13" i="165" s="1"/>
  <c r="G17" i="165" s="1"/>
  <c r="G19" i="165" s="1"/>
  <c r="G21" i="165" s="1"/>
  <c r="E24" i="168" l="1"/>
  <c r="E25" i="168"/>
  <c r="D23" i="168"/>
  <c r="F13" i="165"/>
  <c r="F17" i="165" s="1"/>
  <c r="F19" i="165" s="1"/>
  <c r="F21" i="165" s="1"/>
  <c r="F24" i="168" l="1"/>
  <c r="F26" i="168" s="1"/>
  <c r="F27" i="168" s="1"/>
  <c r="E22" i="168"/>
  <c r="E26" i="168" s="1"/>
  <c r="E27" i="168" s="1"/>
  <c r="D22" i="168"/>
  <c r="D26" i="168" s="1"/>
  <c r="D27" i="168" s="1"/>
  <c r="G20" i="168"/>
  <c r="G16" i="168" l="1"/>
  <c r="G21" i="168"/>
  <c r="G26" i="168" s="1"/>
  <c r="G10" i="168" l="1"/>
  <c r="G15" i="168" l="1"/>
  <c r="G17" i="168" s="1"/>
  <c r="G27" i="168" s="1"/>
  <c r="G9" i="168"/>
  <c r="G12" i="168" s="1"/>
</calcChain>
</file>

<file path=xl/sharedStrings.xml><?xml version="1.0" encoding="utf-8"?>
<sst xmlns="http://schemas.openxmlformats.org/spreadsheetml/2006/main" count="430" uniqueCount="190">
  <si>
    <t>Total Patrimonio</t>
  </si>
  <si>
    <t>CORDINATED (HOTEL BARONS)</t>
  </si>
  <si>
    <t>Restaurante</t>
  </si>
  <si>
    <t>Total acumulado</t>
  </si>
  <si>
    <t>Cabletica</t>
  </si>
  <si>
    <t>Gas</t>
  </si>
  <si>
    <t>Internet Telecable</t>
  </si>
  <si>
    <t>Riesgos de trabajo</t>
  </si>
  <si>
    <t>Prestaciones legales</t>
  </si>
  <si>
    <t>Tablets Bac</t>
  </si>
  <si>
    <t>Booking</t>
  </si>
  <si>
    <t>Costo de Ventas</t>
  </si>
  <si>
    <t xml:space="preserve">Hotel </t>
  </si>
  <si>
    <t>BAC</t>
  </si>
  <si>
    <t>Massage</t>
  </si>
  <si>
    <t>Otros gastos</t>
  </si>
  <si>
    <t>set-19</t>
  </si>
  <si>
    <t>Bac Web Pag</t>
  </si>
  <si>
    <t>Asignación de gastos planilla  en Restaurante</t>
  </si>
  <si>
    <t>Asignación de gastos cargas sociales en Restaurante</t>
  </si>
  <si>
    <t>Colones</t>
  </si>
  <si>
    <t>Patrimonio</t>
  </si>
  <si>
    <t xml:space="preserve">Ingresos </t>
  </si>
  <si>
    <t xml:space="preserve">Otros ingreso de operación </t>
  </si>
  <si>
    <t>Ingresos de operación</t>
  </si>
  <si>
    <t xml:space="preserve">Gastos de Operación </t>
  </si>
  <si>
    <t xml:space="preserve">Alquileres </t>
  </si>
  <si>
    <t>Total gastos de operación</t>
  </si>
  <si>
    <t>Total Ingresos de Operación</t>
  </si>
  <si>
    <t>Utlidad Bruta</t>
  </si>
  <si>
    <t xml:space="preserve">Gastos Financieros </t>
  </si>
  <si>
    <t>Utilidad antes de impuesto S/R</t>
  </si>
  <si>
    <t>EBITDA</t>
  </si>
  <si>
    <t>EBIT</t>
  </si>
  <si>
    <t>2018 ( 8 meses )</t>
  </si>
  <si>
    <t>HOTEL Barons Resort</t>
  </si>
  <si>
    <t>Estados de Resultados</t>
  </si>
  <si>
    <t>al cierre fiscal 2021-2020-2019-2018</t>
  </si>
  <si>
    <t>2020  (15 meses )</t>
  </si>
  <si>
    <t>2021 ( meses)</t>
  </si>
  <si>
    <t>2019 (12 meses)</t>
  </si>
  <si>
    <t>Activos no Corrientes</t>
  </si>
  <si>
    <t>Activos Corrientes</t>
  </si>
  <si>
    <t>Otros Activos</t>
  </si>
  <si>
    <t>Pasivos</t>
  </si>
  <si>
    <t>Pasivos Cokrrientes.</t>
  </si>
  <si>
    <t>Total activos</t>
  </si>
  <si>
    <t>Total Pasivos</t>
  </si>
  <si>
    <t>Capital social</t>
  </si>
  <si>
    <t>Aporte de socios</t>
  </si>
  <si>
    <t xml:space="preserve">Utilidades retenidas Hotel </t>
  </si>
  <si>
    <t>Utilidades retenidas Restaurante</t>
  </si>
  <si>
    <t xml:space="preserve">Utilidades del periódo Hotel </t>
  </si>
  <si>
    <t>Utilidades Retenidas Restaurante</t>
  </si>
  <si>
    <t>Total Pasivo y Patrimonio</t>
  </si>
  <si>
    <t>Activos</t>
  </si>
  <si>
    <t>Balance de Situación</t>
  </si>
  <si>
    <r>
      <t xml:space="preserve">Pasivos no corrientes </t>
    </r>
    <r>
      <rPr>
        <b/>
        <sz val="8"/>
        <rFont val="Arial"/>
        <family val="2"/>
      </rPr>
      <t>(3</t>
    </r>
    <r>
      <rPr>
        <sz val="10"/>
        <rFont val="Arial"/>
        <family val="2"/>
      </rPr>
      <t>)</t>
    </r>
  </si>
  <si>
    <t>Description</t>
  </si>
  <si>
    <t>HOTEL INCOME</t>
  </si>
  <si>
    <t>RESTAURANT INCOME</t>
  </si>
  <si>
    <t xml:space="preserve">TOTAL INCOME </t>
  </si>
  <si>
    <t>Hotel Expenses</t>
  </si>
  <si>
    <t>Hotel Payroll</t>
  </si>
  <si>
    <t>Municipal Fees</t>
  </si>
  <si>
    <t>Social Charges</t>
  </si>
  <si>
    <t>Public Services</t>
  </si>
  <si>
    <t>Maintenance</t>
  </si>
  <si>
    <t>Supplies</t>
  </si>
  <si>
    <t>Accounting/legal services</t>
  </si>
  <si>
    <t>Security</t>
  </si>
  <si>
    <t>Insurance</t>
  </si>
  <si>
    <t>Bank Comissions</t>
  </si>
  <si>
    <t>Private Medical Service</t>
  </si>
  <si>
    <t>Comisions Booking/expedia</t>
  </si>
  <si>
    <t>Publicity</t>
  </si>
  <si>
    <t>Pool Maintenance</t>
  </si>
  <si>
    <t>Transportation</t>
  </si>
  <si>
    <t>Other Administrative Expenses</t>
  </si>
  <si>
    <t>Rent</t>
  </si>
  <si>
    <t>TOTAL Expenses</t>
  </si>
  <si>
    <t>Other Expenses</t>
  </si>
  <si>
    <t>Restaurant Utility</t>
  </si>
  <si>
    <t>Total Utility</t>
  </si>
  <si>
    <t>Hotel Barons</t>
  </si>
  <si>
    <t>Total</t>
  </si>
  <si>
    <t>Dollars</t>
  </si>
  <si>
    <t xml:space="preserve">P&amp;L </t>
  </si>
  <si>
    <t>DESCRIPTION</t>
  </si>
  <si>
    <t xml:space="preserve"> HOTEL INCOME</t>
  </si>
  <si>
    <t>P &amp; L</t>
  </si>
  <si>
    <t>COMPARATIVE PERIOD 2018-2019</t>
  </si>
  <si>
    <t>Electricity</t>
  </si>
  <si>
    <t>TV Cable</t>
  </si>
  <si>
    <t>Water</t>
  </si>
  <si>
    <t>Cellphone</t>
  </si>
  <si>
    <t>Payroll</t>
  </si>
  <si>
    <t>Assignment of payroll expenses in Restaurant</t>
  </si>
  <si>
    <t>Assignment of social security charges in Restaurant</t>
  </si>
  <si>
    <t>Assignment of social security charges in Rest.</t>
  </si>
  <si>
    <t xml:space="preserve">Workers risk insuranse </t>
  </si>
  <si>
    <t xml:space="preserve">
Labor liquidations of work personnel</t>
  </si>
  <si>
    <t>Christmas Bonnus</t>
  </si>
  <si>
    <t>Vacation</t>
  </si>
  <si>
    <t>BAC Hotel Sistem</t>
  </si>
  <si>
    <t>Bac Web page</t>
  </si>
  <si>
    <t>Garden Maintenance</t>
  </si>
  <si>
    <t>Acounting services</t>
  </si>
  <si>
    <t>Hotel Maintenance</t>
  </si>
  <si>
    <t>Private medical services</t>
  </si>
  <si>
    <t>Hotel Security</t>
  </si>
  <si>
    <t>Municipality</t>
  </si>
  <si>
    <t>Transportation service</t>
  </si>
  <si>
    <t xml:space="preserve">Breakfast </t>
  </si>
  <si>
    <t>Others</t>
  </si>
  <si>
    <t>Total Hotel Expenses</t>
  </si>
  <si>
    <t>Restaurant Expenses</t>
  </si>
  <si>
    <t>Gas service</t>
  </si>
  <si>
    <t>BAC Tables sistem</t>
  </si>
  <si>
    <t>Restaurant maintenance</t>
  </si>
  <si>
    <t>Park Signs</t>
  </si>
  <si>
    <t>Restaurant Supplies</t>
  </si>
  <si>
    <t>Total Restaurant Expenses</t>
  </si>
  <si>
    <t>Total Expenses</t>
  </si>
  <si>
    <t>Operating Utility</t>
  </si>
  <si>
    <t>Other income</t>
  </si>
  <si>
    <t>Financial Hotel Expenses</t>
  </si>
  <si>
    <t>Financial Restaurant Expenses</t>
  </si>
  <si>
    <t xml:space="preserve">Hotel Utility </t>
  </si>
  <si>
    <t xml:space="preserve">Utility </t>
  </si>
  <si>
    <t>COORDINATED (BARONS HOTEL)</t>
  </si>
  <si>
    <t>Total Income</t>
  </si>
  <si>
    <t>Hotel Income</t>
  </si>
  <si>
    <t>Restaurant Income</t>
  </si>
  <si>
    <t>TOTAL INCOME</t>
  </si>
  <si>
    <t xml:space="preserve">Rent </t>
  </si>
  <si>
    <t>Cellphone Line</t>
  </si>
  <si>
    <t>Dolar</t>
  </si>
  <si>
    <t>Workers risk insurance</t>
  </si>
  <si>
    <t>Legal Benefits</t>
  </si>
  <si>
    <t>Chirstmas Bonus</t>
  </si>
  <si>
    <t>Sistem Hotel BAC</t>
  </si>
  <si>
    <t>Accounting Services</t>
  </si>
  <si>
    <t>General Maintenance</t>
  </si>
  <si>
    <t>Pool maintenance</t>
  </si>
  <si>
    <t>Park Publicity</t>
  </si>
  <si>
    <t>Breakfast</t>
  </si>
  <si>
    <t>Happy Hour Music</t>
  </si>
  <si>
    <t>Water Service</t>
  </si>
  <si>
    <t>Payrool</t>
  </si>
  <si>
    <t>Minicipality</t>
  </si>
  <si>
    <t>Other Income</t>
  </si>
  <si>
    <t>Other financial restaurant expenses</t>
  </si>
  <si>
    <t>Restaurant Financial Expenses</t>
  </si>
  <si>
    <t>Hotel Utility</t>
  </si>
  <si>
    <t>Municipality taxes</t>
  </si>
  <si>
    <t>Public services</t>
  </si>
  <si>
    <t>General Maintence</t>
  </si>
  <si>
    <t>Works in progress -Remodeling</t>
  </si>
  <si>
    <t>Accounting / Legal Services</t>
  </si>
  <si>
    <t>Fire Insurance</t>
  </si>
  <si>
    <t>Private medical service</t>
  </si>
  <si>
    <t>Restarant expenses</t>
  </si>
  <si>
    <t>Restaurant Payroll</t>
  </si>
  <si>
    <t>Jewerly</t>
  </si>
  <si>
    <t>Music</t>
  </si>
  <si>
    <t>Events rent</t>
  </si>
  <si>
    <t>Equipment</t>
  </si>
  <si>
    <t>Other expenses</t>
  </si>
  <si>
    <t>PERIOD COMPARATIVE 2019-2020</t>
  </si>
  <si>
    <t>P&amp;L</t>
  </si>
  <si>
    <t>Dollar</t>
  </si>
  <si>
    <t>PERIOD COMPARATIVE 2018-2019</t>
  </si>
  <si>
    <t>PERIOD COMPARATIVE 2021</t>
  </si>
  <si>
    <t>Tranportation</t>
  </si>
  <si>
    <t>Garden maintenance</t>
  </si>
  <si>
    <t xml:space="preserve">Total Restaurant Expenses </t>
  </si>
  <si>
    <t>TOTAL EXPENSES</t>
  </si>
  <si>
    <t>Other Financial Restaurant Expenses</t>
  </si>
  <si>
    <t>PERIOD COMPARATIVE 2022</t>
  </si>
  <si>
    <t>DOLLARS</t>
  </si>
  <si>
    <t>Bank Comisions</t>
  </si>
  <si>
    <t xml:space="preserve"> Booking/expedia Comisions</t>
  </si>
  <si>
    <t>Events income</t>
  </si>
  <si>
    <t>Restaiurant Utility</t>
  </si>
  <si>
    <t xml:space="preserve">
Hotel &amp; Restaurant Utility</t>
  </si>
  <si>
    <t>-</t>
  </si>
  <si>
    <t xml:space="preserve">Other income </t>
  </si>
  <si>
    <t>January to April  2024</t>
  </si>
  <si>
    <t>PERIOD COMPARATIVE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</si>
</sst>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.00\ _€_-;\-* #,##0.00\ _€_-;_-* &quot;-&quot;??\ _€_-;_-@_-"/>
    <numFmt numFmtId="167" formatCode="_-* #,##0_-;\-* #,##0_-;_-* &quot;-&quot;??_-;_-@_-"/>
  </numFmts>
  <fonts count="6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8"/>
      <color theme="3"/>
      <name val="Cambria"/>
      <family val="2"/>
      <scheme val="major"/>
    </font>
    <font>
      <sz val="1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Arial"/>
      <family val="2"/>
    </font>
    <font>
      <sz val="12"/>
      <color theme="1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67">
    <xf numFmtId="0" fontId="0" fillId="0" borderId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7" fillId="27" borderId="12" applyNumberFormat="0" applyAlignment="0" applyProtection="0"/>
    <xf numFmtId="0" fontId="19" fillId="7" borderId="2" applyNumberFormat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18" fillId="2" borderId="0" applyNumberFormat="0" applyBorder="0" applyAlignment="0" applyProtection="0"/>
    <xf numFmtId="0" fontId="21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23" fillId="3" borderId="1" applyNumberFormat="0" applyAlignment="0" applyProtection="0"/>
    <xf numFmtId="0" fontId="20" fillId="0" borderId="3" applyNumberFormat="0" applyFill="0" applyAlignment="0" applyProtection="0"/>
    <xf numFmtId="165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30" fillId="3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38" borderId="16" applyNumberFormat="0" applyFont="0" applyAlignment="0" applyProtection="0"/>
    <xf numFmtId="0" fontId="16" fillId="8" borderId="5" applyNumberFormat="0" applyFont="0" applyAlignment="0" applyProtection="0"/>
    <xf numFmtId="9" fontId="25" fillId="0" borderId="0" applyFont="0" applyFill="0" applyBorder="0" applyAlignment="0" applyProtection="0"/>
    <xf numFmtId="0" fontId="31" fillId="27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18" applyNumberFormat="0" applyFill="0" applyAlignment="0" applyProtection="0"/>
    <xf numFmtId="0" fontId="28" fillId="0" borderId="19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24" fillId="0" borderId="0" applyNumberFormat="0" applyFill="0" applyBorder="0" applyAlignment="0" applyProtection="0"/>
    <xf numFmtId="0" fontId="14" fillId="0" borderId="0"/>
    <xf numFmtId="0" fontId="25" fillId="0" borderId="0"/>
    <xf numFmtId="43" fontId="25" fillId="0" borderId="0" applyFont="0" applyFill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7" borderId="0" applyNumberFormat="0" applyBorder="0" applyAlignment="0" applyProtection="0"/>
    <xf numFmtId="0" fontId="12" fillId="12" borderId="0" applyNumberFormat="0" applyBorder="0" applyAlignment="0" applyProtection="0"/>
    <xf numFmtId="0" fontId="12" fillId="0" borderId="0"/>
    <xf numFmtId="0" fontId="12" fillId="38" borderId="16" applyNumberFormat="0" applyFont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9" borderId="0" applyNumberFormat="0" applyBorder="0" applyAlignment="0" applyProtection="0"/>
    <xf numFmtId="0" fontId="12" fillId="14" borderId="0" applyNumberFormat="0" applyBorder="0" applyAlignment="0" applyProtection="0"/>
    <xf numFmtId="0" fontId="12" fillId="20" borderId="0" applyNumberFormat="0" applyBorder="0" applyAlignment="0" applyProtection="0"/>
    <xf numFmtId="0" fontId="11" fillId="0" borderId="0"/>
    <xf numFmtId="0" fontId="40" fillId="0" borderId="19" applyNumberFormat="0" applyFill="0" applyAlignment="0" applyProtection="0"/>
    <xf numFmtId="0" fontId="39" fillId="0" borderId="18" applyNumberFormat="0" applyFill="0" applyAlignment="0" applyProtection="0"/>
    <xf numFmtId="0" fontId="38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51" fillId="0" borderId="20" applyNumberFormat="0" applyFill="0" applyAlignment="0" applyProtection="0"/>
    <xf numFmtId="0" fontId="52" fillId="21" borderId="0" applyNumberFormat="0" applyBorder="0" applyAlignment="0" applyProtection="0"/>
    <xf numFmtId="0" fontId="44" fillId="35" borderId="12" applyNumberFormat="0" applyAlignment="0" applyProtection="0"/>
    <xf numFmtId="0" fontId="43" fillId="37" borderId="0" applyNumberFormat="0" applyBorder="0" applyAlignment="0" applyProtection="0"/>
    <xf numFmtId="0" fontId="45" fillId="27" borderId="17" applyNumberFormat="0" applyAlignment="0" applyProtection="0"/>
    <xf numFmtId="0" fontId="42" fillId="36" borderId="0" applyNumberFormat="0" applyBorder="0" applyAlignment="0" applyProtection="0"/>
    <xf numFmtId="0" fontId="36" fillId="15" borderId="0" applyNumberFormat="0" applyBorder="0" applyAlignment="0" applyProtection="0"/>
    <xf numFmtId="0" fontId="52" fillId="29" borderId="0" applyNumberFormat="0" applyBorder="0" applyAlignment="0" applyProtection="0"/>
    <xf numFmtId="0" fontId="36" fillId="9" borderId="0" applyNumberFormat="0" applyBorder="0" applyAlignment="0" applyProtection="0"/>
    <xf numFmtId="0" fontId="41" fillId="40" borderId="0" applyNumberFormat="0" applyBorder="0" applyAlignment="0" applyProtection="0"/>
    <xf numFmtId="0" fontId="11" fillId="38" borderId="16" applyNumberFormat="0" applyFont="0" applyAlignment="0" applyProtection="0"/>
    <xf numFmtId="0" fontId="40" fillId="0" borderId="0" applyNumberFormat="0" applyFill="0" applyBorder="0" applyAlignment="0" applyProtection="0"/>
    <xf numFmtId="0" fontId="36" fillId="0" borderId="0"/>
    <xf numFmtId="0" fontId="50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1" fillId="15" borderId="0" applyNumberFormat="0" applyBorder="0" applyAlignment="0" applyProtection="0"/>
    <xf numFmtId="0" fontId="36" fillId="11" borderId="0" applyNumberFormat="0" applyBorder="0" applyAlignment="0" applyProtection="0"/>
    <xf numFmtId="0" fontId="36" fillId="38" borderId="16" applyNumberFormat="0" applyFont="0" applyAlignment="0" applyProtection="0"/>
    <xf numFmtId="0" fontId="11" fillId="10" borderId="0" applyNumberFormat="0" applyBorder="0" applyAlignment="0" applyProtection="0"/>
    <xf numFmtId="0" fontId="11" fillId="16" borderId="0" applyNumberFormat="0" applyBorder="0" applyAlignment="0" applyProtection="0"/>
    <xf numFmtId="0" fontId="52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11" fillId="11" borderId="0" applyNumberFormat="0" applyBorder="0" applyAlignment="0" applyProtection="0"/>
    <xf numFmtId="0" fontId="11" fillId="17" borderId="0" applyNumberFormat="0" applyBorder="0" applyAlignment="0" applyProtection="0"/>
    <xf numFmtId="0" fontId="52" fillId="22" borderId="0" applyNumberFormat="0" applyBorder="0" applyAlignment="0" applyProtection="0"/>
    <xf numFmtId="0" fontId="48" fillId="28" borderId="13" applyNumberFormat="0" applyAlignment="0" applyProtection="0"/>
    <xf numFmtId="0" fontId="11" fillId="12" borderId="0" applyNumberFormat="0" applyBorder="0" applyAlignment="0" applyProtection="0"/>
    <xf numFmtId="0" fontId="11" fillId="18" borderId="0" applyNumberFormat="0" applyBorder="0" applyAlignment="0" applyProtection="0"/>
    <xf numFmtId="0" fontId="36" fillId="16" borderId="0" applyNumberFormat="0" applyBorder="0" applyAlignment="0" applyProtection="0"/>
    <xf numFmtId="0" fontId="47" fillId="0" borderId="14" applyNumberFormat="0" applyFill="0" applyAlignment="0" applyProtection="0"/>
    <xf numFmtId="0" fontId="11" fillId="13" borderId="0" applyNumberFormat="0" applyBorder="0" applyAlignment="0" applyProtection="0"/>
    <xf numFmtId="0" fontId="11" fillId="19" borderId="0" applyNumberFormat="0" applyBorder="0" applyAlignment="0" applyProtection="0"/>
    <xf numFmtId="0" fontId="36" fillId="10" borderId="0" applyNumberFormat="0" applyBorder="0" applyAlignment="0" applyProtection="0"/>
    <xf numFmtId="0" fontId="46" fillId="27" borderId="12" applyNumberFormat="0" applyAlignment="0" applyProtection="0"/>
    <xf numFmtId="0" fontId="11" fillId="14" borderId="0" applyNumberFormat="0" applyBorder="0" applyAlignment="0" applyProtection="0"/>
    <xf numFmtId="0" fontId="11" fillId="20" borderId="0" applyNumberFormat="0" applyBorder="0" applyAlignment="0" applyProtection="0"/>
    <xf numFmtId="0" fontId="52" fillId="30" borderId="0" applyNumberFormat="0" applyBorder="0" applyAlignment="0" applyProtection="0"/>
    <xf numFmtId="0" fontId="36" fillId="17" borderId="0" applyNumberFormat="0" applyBorder="0" applyAlignment="0" applyProtection="0"/>
    <xf numFmtId="0" fontId="52" fillId="23" borderId="0" applyNumberFormat="0" applyBorder="0" applyAlignment="0" applyProtection="0"/>
    <xf numFmtId="0" fontId="52" fillId="32" borderId="0" applyNumberFormat="0" applyBorder="0" applyAlignment="0" applyProtection="0"/>
    <xf numFmtId="0" fontId="36" fillId="12" borderId="0" applyNumberFormat="0" applyBorder="0" applyAlignment="0" applyProtection="0"/>
    <xf numFmtId="0" fontId="36" fillId="18" borderId="0" applyNumberFormat="0" applyBorder="0" applyAlignment="0" applyProtection="0"/>
    <xf numFmtId="0" fontId="52" fillId="24" borderId="0" applyNumberFormat="0" applyBorder="0" applyAlignment="0" applyProtection="0"/>
    <xf numFmtId="0" fontId="52" fillId="33" borderId="0" applyNumberFormat="0" applyBorder="0" applyAlignment="0" applyProtection="0"/>
    <xf numFmtId="0" fontId="36" fillId="13" borderId="0" applyNumberFormat="0" applyBorder="0" applyAlignment="0" applyProtection="0"/>
    <xf numFmtId="0" fontId="36" fillId="19" borderId="0" applyNumberFormat="0" applyBorder="0" applyAlignment="0" applyProtection="0"/>
    <xf numFmtId="0" fontId="52" fillId="25" borderId="0" applyNumberFormat="0" applyBorder="0" applyAlignment="0" applyProtection="0"/>
    <xf numFmtId="0" fontId="52" fillId="34" borderId="0" applyNumberFormat="0" applyBorder="0" applyAlignment="0" applyProtection="0"/>
    <xf numFmtId="0" fontId="36" fillId="14" borderId="0" applyNumberFormat="0" applyBorder="0" applyAlignment="0" applyProtection="0"/>
    <xf numFmtId="0" fontId="36" fillId="20" borderId="0" applyNumberFormat="0" applyBorder="0" applyAlignment="0" applyProtection="0"/>
    <xf numFmtId="0" fontId="52" fillId="26" borderId="0" applyNumberFormat="0" applyBorder="0" applyAlignment="0" applyProtection="0"/>
    <xf numFmtId="0" fontId="53" fillId="0" borderId="0" applyNumberFormat="0" applyFill="0" applyBorder="0" applyAlignment="0" applyProtection="0"/>
    <xf numFmtId="0" fontId="10" fillId="0" borderId="0"/>
    <xf numFmtId="0" fontId="10" fillId="38" borderId="16" applyNumberFormat="0" applyFont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16" borderId="0" applyNumberFormat="0" applyBorder="0" applyAlignment="0" applyProtection="0"/>
    <xf numFmtId="0" fontId="10" fillId="11" borderId="0" applyNumberFormat="0" applyBorder="0" applyAlignment="0" applyProtection="0"/>
    <xf numFmtId="0" fontId="10" fillId="17" borderId="0" applyNumberFormat="0" applyBorder="0" applyAlignment="0" applyProtection="0"/>
    <xf numFmtId="0" fontId="10" fillId="12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20" borderId="0" applyNumberFormat="0" applyBorder="0" applyAlignment="0" applyProtection="0"/>
    <xf numFmtId="0" fontId="9" fillId="0" borderId="0"/>
    <xf numFmtId="0" fontId="9" fillId="38" borderId="16" applyNumberFormat="0" applyFont="0" applyAlignment="0" applyProtection="0"/>
    <xf numFmtId="0" fontId="9" fillId="9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16" borderId="0" applyNumberFormat="0" applyBorder="0" applyAlignment="0" applyProtection="0"/>
    <xf numFmtId="0" fontId="9" fillId="11" borderId="0" applyNumberFormat="0" applyBorder="0" applyAlignment="0" applyProtection="0"/>
    <xf numFmtId="0" fontId="9" fillId="17" borderId="0" applyNumberFormat="0" applyBorder="0" applyAlignment="0" applyProtection="0"/>
    <xf numFmtId="0" fontId="9" fillId="12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20" borderId="0" applyNumberFormat="0" applyBorder="0" applyAlignment="0" applyProtection="0"/>
    <xf numFmtId="0" fontId="8" fillId="0" borderId="0"/>
    <xf numFmtId="0" fontId="8" fillId="38" borderId="16" applyNumberFormat="0" applyFont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6" borderId="0" applyNumberFormat="0" applyBorder="0" applyAlignment="0" applyProtection="0"/>
    <xf numFmtId="0" fontId="8" fillId="11" borderId="0" applyNumberFormat="0" applyBorder="0" applyAlignment="0" applyProtection="0"/>
    <xf numFmtId="0" fontId="8" fillId="17" borderId="0" applyNumberFormat="0" applyBorder="0" applyAlignment="0" applyProtection="0"/>
    <xf numFmtId="0" fontId="8" fillId="12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8" fillId="20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4" fontId="54" fillId="0" borderId="0" applyFont="0" applyFill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38" borderId="16" applyNumberFormat="0" applyFont="0" applyAlignment="0" applyProtection="0"/>
    <xf numFmtId="9" fontId="6" fillId="0" borderId="0" applyFont="0" applyFill="0" applyBorder="0" applyAlignment="0" applyProtection="0"/>
    <xf numFmtId="0" fontId="13" fillId="0" borderId="0"/>
    <xf numFmtId="0" fontId="6" fillId="0" borderId="0"/>
    <xf numFmtId="165" fontId="6" fillId="0" borderId="0" applyFont="0" applyFill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0" borderId="0"/>
    <xf numFmtId="0" fontId="6" fillId="38" borderId="16" applyNumberFormat="0" applyFont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38" borderId="16" applyNumberFormat="0" applyFont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6" borderId="0" applyNumberFormat="0" applyBorder="0" applyAlignment="0" applyProtection="0"/>
    <xf numFmtId="0" fontId="6" fillId="11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38" borderId="16" applyNumberFormat="0" applyFont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6" borderId="0" applyNumberFormat="0" applyBorder="0" applyAlignment="0" applyProtection="0"/>
    <xf numFmtId="0" fontId="6" fillId="11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38" borderId="16" applyNumberFormat="0" applyFont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6" borderId="0" applyNumberFormat="0" applyBorder="0" applyAlignment="0" applyProtection="0"/>
    <xf numFmtId="0" fontId="6" fillId="11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38" borderId="16" applyNumberFormat="0" applyFont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6" borderId="0" applyNumberFormat="0" applyBorder="0" applyAlignment="0" applyProtection="0"/>
    <xf numFmtId="0" fontId="6" fillId="11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165" fontId="6" fillId="0" borderId="0" applyFont="0" applyFill="0" applyBorder="0" applyAlignment="0" applyProtection="0"/>
  </cellStyleXfs>
  <cellXfs count="123">
    <xf numFmtId="0" fontId="0" fillId="0" borderId="0" xfId="0"/>
    <xf numFmtId="165" fontId="35" fillId="41" borderId="36" xfId="266" applyFont="1" applyFill="1" applyBorder="1"/>
    <xf numFmtId="0" fontId="15" fillId="39" borderId="0" xfId="0" applyFont="1" applyFill="1"/>
    <xf numFmtId="0" fontId="35" fillId="39" borderId="0" xfId="265" applyFont="1" applyFill="1"/>
    <xf numFmtId="0" fontId="0" fillId="39" borderId="0" xfId="0" applyFill="1" applyAlignment="1">
      <alignment horizontal="center"/>
    </xf>
    <xf numFmtId="0" fontId="55" fillId="39" borderId="0" xfId="0" applyFont="1" applyFill="1" applyAlignment="1">
      <alignment horizontal="center"/>
    </xf>
    <xf numFmtId="0" fontId="15" fillId="39" borderId="0" xfId="0" applyFont="1" applyFill="1" applyAlignment="1">
      <alignment horizontal="center"/>
    </xf>
    <xf numFmtId="0" fontId="13" fillId="39" borderId="0" xfId="0" applyFont="1" applyFill="1"/>
    <xf numFmtId="0" fontId="0" fillId="39" borderId="0" xfId="0" applyFill="1"/>
    <xf numFmtId="164" fontId="0" fillId="39" borderId="0" xfId="171" applyFont="1" applyFill="1"/>
    <xf numFmtId="164" fontId="0" fillId="39" borderId="7" xfId="171" applyFont="1" applyFill="1" applyBorder="1"/>
    <xf numFmtId="164" fontId="0" fillId="39" borderId="0" xfId="171" applyFont="1" applyFill="1" applyBorder="1"/>
    <xf numFmtId="164" fontId="0" fillId="39" borderId="0" xfId="0" applyNumberFormat="1" applyFill="1"/>
    <xf numFmtId="165" fontId="0" fillId="39" borderId="0" xfId="0" applyNumberFormat="1" applyFill="1"/>
    <xf numFmtId="164" fontId="0" fillId="39" borderId="10" xfId="0" applyNumberFormat="1" applyFill="1" applyBorder="1"/>
    <xf numFmtId="164" fontId="0" fillId="39" borderId="10" xfId="171" applyFont="1" applyFill="1" applyBorder="1"/>
    <xf numFmtId="164" fontId="15" fillId="39" borderId="0" xfId="0" applyNumberFormat="1" applyFont="1" applyFill="1"/>
    <xf numFmtId="164" fontId="15" fillId="39" borderId="10" xfId="0" applyNumberFormat="1" applyFont="1" applyFill="1" applyBorder="1"/>
    <xf numFmtId="164" fontId="58" fillId="39" borderId="0" xfId="0" applyNumberFormat="1" applyFont="1" applyFill="1"/>
    <xf numFmtId="164" fontId="58" fillId="39" borderId="0" xfId="171" applyFont="1" applyFill="1"/>
    <xf numFmtId="164" fontId="58" fillId="39" borderId="21" xfId="0" applyNumberFormat="1" applyFont="1" applyFill="1" applyBorder="1"/>
    <xf numFmtId="164" fontId="58" fillId="39" borderId="21" xfId="171" applyFont="1" applyFill="1" applyBorder="1"/>
    <xf numFmtId="0" fontId="0" fillId="42" borderId="0" xfId="0" applyFill="1" applyAlignment="1">
      <alignment horizontal="center"/>
    </xf>
    <xf numFmtId="0" fontId="0" fillId="42" borderId="0" xfId="0" applyFill="1"/>
    <xf numFmtId="164" fontId="0" fillId="42" borderId="0" xfId="171" applyFont="1" applyFill="1" applyBorder="1"/>
    <xf numFmtId="164" fontId="0" fillId="42" borderId="7" xfId="171" applyFont="1" applyFill="1" applyBorder="1"/>
    <xf numFmtId="164" fontId="15" fillId="42" borderId="0" xfId="0" applyNumberFormat="1" applyFont="1" applyFill="1"/>
    <xf numFmtId="164" fontId="15" fillId="42" borderId="10" xfId="0" applyNumberFormat="1" applyFont="1" applyFill="1" applyBorder="1"/>
    <xf numFmtId="164" fontId="0" fillId="42" borderId="10" xfId="0" applyNumberFormat="1" applyFill="1" applyBorder="1"/>
    <xf numFmtId="164" fontId="58" fillId="42" borderId="0" xfId="0" applyNumberFormat="1" applyFont="1" applyFill="1"/>
    <xf numFmtId="0" fontId="0" fillId="42" borderId="7" xfId="0" applyFill="1" applyBorder="1"/>
    <xf numFmtId="164" fontId="0" fillId="42" borderId="0" xfId="0" applyNumberFormat="1" applyFill="1"/>
    <xf numFmtId="164" fontId="58" fillId="42" borderId="21" xfId="0" applyNumberFormat="1" applyFont="1" applyFill="1" applyBorder="1"/>
    <xf numFmtId="164" fontId="0" fillId="42" borderId="0" xfId="171" applyFont="1" applyFill="1"/>
    <xf numFmtId="10" fontId="0" fillId="42" borderId="7" xfId="171" applyNumberFormat="1" applyFont="1" applyFill="1" applyBorder="1"/>
    <xf numFmtId="164" fontId="0" fillId="43" borderId="0" xfId="171" applyFont="1" applyFill="1" applyBorder="1"/>
    <xf numFmtId="164" fontId="58" fillId="43" borderId="0" xfId="0" applyNumberFormat="1" applyFont="1" applyFill="1"/>
    <xf numFmtId="164" fontId="58" fillId="43" borderId="21" xfId="0" applyNumberFormat="1" applyFont="1" applyFill="1" applyBorder="1"/>
    <xf numFmtId="164" fontId="58" fillId="39" borderId="0" xfId="171" applyFont="1" applyFill="1" applyBorder="1"/>
    <xf numFmtId="164" fontId="58" fillId="39" borderId="10" xfId="171" applyFont="1" applyFill="1" applyBorder="1"/>
    <xf numFmtId="164" fontId="0" fillId="41" borderId="0" xfId="171" applyFont="1" applyFill="1" applyBorder="1"/>
    <xf numFmtId="164" fontId="0" fillId="41" borderId="7" xfId="171" applyFont="1" applyFill="1" applyBorder="1"/>
    <xf numFmtId="164" fontId="58" fillId="41" borderId="0" xfId="171" applyFont="1" applyFill="1" applyBorder="1"/>
    <xf numFmtId="164" fontId="58" fillId="41" borderId="10" xfId="171" applyFont="1" applyFill="1" applyBorder="1"/>
    <xf numFmtId="164" fontId="58" fillId="41" borderId="21" xfId="0" applyNumberFormat="1" applyFont="1" applyFill="1" applyBorder="1"/>
    <xf numFmtId="0" fontId="58" fillId="41" borderId="23" xfId="0" applyFont="1" applyFill="1" applyBorder="1" applyAlignment="1">
      <alignment horizontal="center"/>
    </xf>
    <xf numFmtId="0" fontId="58" fillId="39" borderId="9" xfId="0" applyFont="1" applyFill="1" applyBorder="1" applyAlignment="1">
      <alignment horizontal="center"/>
    </xf>
    <xf numFmtId="0" fontId="58" fillId="41" borderId="9" xfId="0" applyFont="1" applyFill="1" applyBorder="1" applyAlignment="1">
      <alignment horizontal="center"/>
    </xf>
    <xf numFmtId="0" fontId="58" fillId="39" borderId="24" xfId="0" applyFont="1" applyFill="1" applyBorder="1" applyAlignment="1">
      <alignment horizontal="center"/>
    </xf>
    <xf numFmtId="0" fontId="0" fillId="41" borderId="27" xfId="0" applyFill="1" applyBorder="1"/>
    <xf numFmtId="0" fontId="0" fillId="41" borderId="0" xfId="0" applyFill="1"/>
    <xf numFmtId="0" fontId="0" fillId="39" borderId="28" xfId="0" applyFill="1" applyBorder="1"/>
    <xf numFmtId="164" fontId="0" fillId="41" borderId="27" xfId="171" applyFont="1" applyFill="1" applyBorder="1"/>
    <xf numFmtId="164" fontId="0" fillId="39" borderId="28" xfId="171" applyFont="1" applyFill="1" applyBorder="1"/>
    <xf numFmtId="164" fontId="0" fillId="41" borderId="32" xfId="171" applyFont="1" applyFill="1" applyBorder="1"/>
    <xf numFmtId="164" fontId="0" fillId="39" borderId="33" xfId="171" applyFont="1" applyFill="1" applyBorder="1"/>
    <xf numFmtId="164" fontId="58" fillId="41" borderId="27" xfId="171" applyFont="1" applyFill="1" applyBorder="1"/>
    <xf numFmtId="164" fontId="58" fillId="39" borderId="28" xfId="171" applyFont="1" applyFill="1" applyBorder="1"/>
    <xf numFmtId="164" fontId="0" fillId="43" borderId="27" xfId="171" applyFont="1" applyFill="1" applyBorder="1"/>
    <xf numFmtId="164" fontId="58" fillId="41" borderId="22" xfId="171" applyFont="1" applyFill="1" applyBorder="1"/>
    <xf numFmtId="164" fontId="58" fillId="39" borderId="34" xfId="171" applyFont="1" applyFill="1" applyBorder="1"/>
    <xf numFmtId="164" fontId="58" fillId="41" borderId="25" xfId="0" applyNumberFormat="1" applyFont="1" applyFill="1" applyBorder="1"/>
    <xf numFmtId="164" fontId="58" fillId="39" borderId="26" xfId="0" applyNumberFormat="1" applyFont="1" applyFill="1" applyBorder="1"/>
    <xf numFmtId="0" fontId="0" fillId="39" borderId="30" xfId="0" applyFill="1" applyBorder="1"/>
    <xf numFmtId="0" fontId="0" fillId="39" borderId="6" xfId="0" applyFill="1" applyBorder="1"/>
    <xf numFmtId="0" fontId="0" fillId="39" borderId="31" xfId="0" applyFill="1" applyBorder="1"/>
    <xf numFmtId="0" fontId="58" fillId="39" borderId="0" xfId="0" applyFont="1" applyFill="1"/>
    <xf numFmtId="0" fontId="35" fillId="39" borderId="8" xfId="265" applyFont="1" applyFill="1" applyBorder="1"/>
    <xf numFmtId="17" fontId="35" fillId="39" borderId="8" xfId="265" applyNumberFormat="1" applyFont="1" applyFill="1" applyBorder="1" applyAlignment="1">
      <alignment horizontal="center"/>
    </xf>
    <xf numFmtId="165" fontId="6" fillId="39" borderId="0" xfId="265" applyNumberFormat="1" applyFill="1"/>
    <xf numFmtId="167" fontId="0" fillId="39" borderId="0" xfId="0" applyNumberFormat="1" applyFill="1"/>
    <xf numFmtId="0" fontId="6" fillId="39" borderId="0" xfId="265" applyFill="1"/>
    <xf numFmtId="165" fontId="35" fillId="39" borderId="8" xfId="266" applyFont="1" applyFill="1" applyBorder="1"/>
    <xf numFmtId="165" fontId="5" fillId="39" borderId="8" xfId="266" applyFont="1" applyFill="1" applyBorder="1"/>
    <xf numFmtId="17" fontId="35" fillId="39" borderId="11" xfId="265" applyNumberFormat="1" applyFont="1" applyFill="1" applyBorder="1" applyAlignment="1">
      <alignment horizontal="center"/>
    </xf>
    <xf numFmtId="17" fontId="35" fillId="39" borderId="0" xfId="265" applyNumberFormat="1" applyFont="1" applyFill="1" applyAlignment="1">
      <alignment horizontal="center"/>
    </xf>
    <xf numFmtId="165" fontId="35" fillId="39" borderId="0" xfId="265" applyNumberFormat="1" applyFont="1" applyFill="1"/>
    <xf numFmtId="165" fontId="4" fillId="39" borderId="0" xfId="266" applyFont="1" applyFill="1" applyBorder="1"/>
    <xf numFmtId="165" fontId="4" fillId="39" borderId="7" xfId="266" applyFont="1" applyFill="1" applyBorder="1"/>
    <xf numFmtId="165" fontId="57" fillId="39" borderId="10" xfId="266" applyFont="1" applyFill="1" applyBorder="1"/>
    <xf numFmtId="165" fontId="35" fillId="39" borderId="10" xfId="266" applyFont="1" applyFill="1" applyBorder="1"/>
    <xf numFmtId="0" fontId="35" fillId="44" borderId="8" xfId="265" applyFont="1" applyFill="1" applyBorder="1"/>
    <xf numFmtId="0" fontId="35" fillId="44" borderId="0" xfId="265" applyFont="1" applyFill="1"/>
    <xf numFmtId="165" fontId="57" fillId="44" borderId="0" xfId="266" applyFont="1" applyFill="1" applyBorder="1"/>
    <xf numFmtId="0" fontId="57" fillId="44" borderId="0" xfId="265" applyFont="1" applyFill="1"/>
    <xf numFmtId="165" fontId="57" fillId="44" borderId="21" xfId="266" applyFont="1" applyFill="1" applyBorder="1"/>
    <xf numFmtId="165" fontId="57" fillId="44" borderId="29" xfId="266" applyFont="1" applyFill="1" applyBorder="1"/>
    <xf numFmtId="0" fontId="0" fillId="44" borderId="0" xfId="0" applyFill="1"/>
    <xf numFmtId="0" fontId="57" fillId="44" borderId="8" xfId="265" applyFont="1" applyFill="1" applyBorder="1"/>
    <xf numFmtId="165" fontId="57" fillId="44" borderId="8" xfId="266" applyFont="1" applyFill="1" applyBorder="1"/>
    <xf numFmtId="165" fontId="57" fillId="44" borderId="35" xfId="266" applyFont="1" applyFill="1" applyBorder="1"/>
    <xf numFmtId="165" fontId="59" fillId="44" borderId="8" xfId="266" applyFont="1" applyFill="1" applyBorder="1"/>
    <xf numFmtId="165" fontId="59" fillId="44" borderId="35" xfId="266" applyFont="1" applyFill="1" applyBorder="1"/>
    <xf numFmtId="165" fontId="57" fillId="44" borderId="7" xfId="266" applyFont="1" applyFill="1" applyBorder="1"/>
    <xf numFmtId="0" fontId="35" fillId="45" borderId="8" xfId="265" applyFont="1" applyFill="1" applyBorder="1"/>
    <xf numFmtId="17" fontId="35" fillId="45" borderId="8" xfId="265" applyNumberFormat="1" applyFont="1" applyFill="1" applyBorder="1" applyAlignment="1">
      <alignment horizontal="center"/>
    </xf>
    <xf numFmtId="165" fontId="3" fillId="39" borderId="8" xfId="266" applyFont="1" applyFill="1" applyBorder="1"/>
    <xf numFmtId="0" fontId="35" fillId="39" borderId="8" xfId="265" applyFont="1" applyFill="1" applyBorder="1" applyAlignment="1">
      <alignment wrapText="1"/>
    </xf>
    <xf numFmtId="165" fontId="57" fillId="39" borderId="8" xfId="266" applyFont="1" applyFill="1" applyBorder="1"/>
    <xf numFmtId="165" fontId="0" fillId="39" borderId="0" xfId="36" applyFont="1" applyFill="1"/>
    <xf numFmtId="165" fontId="35" fillId="41" borderId="8" xfId="266" applyFont="1" applyFill="1" applyBorder="1"/>
    <xf numFmtId="0" fontId="57" fillId="39" borderId="8" xfId="265" applyFont="1" applyFill="1" applyBorder="1"/>
    <xf numFmtId="165" fontId="35" fillId="39" borderId="0" xfId="266" applyFont="1" applyFill="1" applyBorder="1"/>
    <xf numFmtId="165" fontId="35" fillId="46" borderId="8" xfId="266" applyFont="1" applyFill="1" applyBorder="1"/>
    <xf numFmtId="0" fontId="59" fillId="46" borderId="8" xfId="265" applyFont="1" applyFill="1" applyBorder="1"/>
    <xf numFmtId="165" fontId="59" fillId="46" borderId="8" xfId="266" applyFont="1" applyFill="1" applyBorder="1"/>
    <xf numFmtId="0" fontId="57" fillId="46" borderId="8" xfId="265" applyFont="1" applyFill="1" applyBorder="1"/>
    <xf numFmtId="165" fontId="57" fillId="46" borderId="8" xfId="266" applyFont="1" applyFill="1" applyBorder="1"/>
    <xf numFmtId="165" fontId="2" fillId="39" borderId="8" xfId="266" applyFont="1" applyFill="1" applyBorder="1"/>
    <xf numFmtId="165" fontId="57" fillId="39" borderId="36" xfId="266" applyFont="1" applyFill="1" applyBorder="1"/>
    <xf numFmtId="0" fontId="13" fillId="39" borderId="21" xfId="0" applyFont="1" applyFill="1" applyBorder="1" applyAlignment="1">
      <alignment horizontal="center"/>
    </xf>
    <xf numFmtId="0" fontId="0" fillId="39" borderId="21" xfId="0" applyFill="1" applyBorder="1" applyAlignment="1">
      <alignment horizontal="center"/>
    </xf>
    <xf numFmtId="0" fontId="15" fillId="39" borderId="0" xfId="0" applyFont="1" applyFill="1" applyAlignment="1">
      <alignment horizontal="center"/>
    </xf>
    <xf numFmtId="0" fontId="55" fillId="39" borderId="0" xfId="0" applyFont="1" applyFill="1" applyAlignment="1">
      <alignment horizontal="center"/>
    </xf>
    <xf numFmtId="0" fontId="0" fillId="39" borderId="0" xfId="0" applyFill="1" applyAlignment="1">
      <alignment horizontal="center"/>
    </xf>
    <xf numFmtId="2" fontId="35" fillId="39" borderId="8" xfId="265" applyNumberFormat="1" applyFont="1" applyFill="1" applyBorder="1"/>
    <xf numFmtId="165" fontId="1" fillId="39" borderId="8" xfId="266" applyFont="1" applyFill="1" applyBorder="1"/>
    <xf numFmtId="2" fontId="1" fillId="39" borderId="8" xfId="265" applyNumberFormat="1" applyFont="1" applyFill="1" applyBorder="1"/>
    <xf numFmtId="0" fontId="1" fillId="39" borderId="8" xfId="265" applyFont="1" applyFill="1" applyBorder="1"/>
    <xf numFmtId="0" fontId="35" fillId="39" borderId="37" xfId="265" applyFont="1" applyFill="1" applyBorder="1"/>
    <xf numFmtId="165" fontId="57" fillId="41" borderId="38" xfId="266" applyFont="1" applyFill="1" applyBorder="1"/>
    <xf numFmtId="165" fontId="1" fillId="39" borderId="8" xfId="266" applyFont="1" applyFill="1" applyBorder="1" applyAlignment="1">
      <alignment horizontal="center"/>
    </xf>
    <xf numFmtId="165" fontId="35" fillId="41" borderId="37" xfId="266" applyFont="1" applyFill="1" applyBorder="1"/>
  </cellXfs>
  <cellStyles count="267">
    <cellStyle name="20% - Accent1" xfId="56" xr:uid="{00000000-0005-0000-0000-000000000000}"/>
    <cellStyle name="20% - Accent2" xfId="57" xr:uid="{00000000-0005-0000-0000-000001000000}"/>
    <cellStyle name="20% - Accent3" xfId="58" xr:uid="{00000000-0005-0000-0000-000002000000}"/>
    <cellStyle name="20% - Accent4" xfId="60" xr:uid="{00000000-0005-0000-0000-000003000000}"/>
    <cellStyle name="20% - Accent5" xfId="5" xr:uid="{00000000-0005-0000-0000-000004000000}"/>
    <cellStyle name="20% - Accent6" xfId="6" xr:uid="{00000000-0005-0000-0000-000005000000}"/>
    <cellStyle name="20% - Énfasis1 2" xfId="1" xr:uid="{00000000-0005-0000-0000-000007000000}"/>
    <cellStyle name="20% - Énfasis1 2 2" xfId="172" xr:uid="{00000000-0005-0000-0000-000008000000}"/>
    <cellStyle name="20% - Énfasis1 3" xfId="89" xr:uid="{00000000-0005-0000-0000-000009000000}"/>
    <cellStyle name="20% - Énfasis1 3 2" xfId="211" xr:uid="{00000000-0005-0000-0000-00000A000000}"/>
    <cellStyle name="20% - Énfasis1 4" xfId="83" xr:uid="{00000000-0005-0000-0000-00000B000000}"/>
    <cellStyle name="20% - Énfasis1 5" xfId="129" xr:uid="{00000000-0005-0000-0000-00000C000000}"/>
    <cellStyle name="20% - Énfasis1 5 2" xfId="225" xr:uid="{00000000-0005-0000-0000-00000D000000}"/>
    <cellStyle name="20% - Énfasis1 6" xfId="143" xr:uid="{00000000-0005-0000-0000-00000E000000}"/>
    <cellStyle name="20% - Énfasis1 6 2" xfId="239" xr:uid="{00000000-0005-0000-0000-00000F000000}"/>
    <cellStyle name="20% - Énfasis1 7" xfId="157" xr:uid="{00000000-0005-0000-0000-000010000000}"/>
    <cellStyle name="20% - Énfasis1 7 2" xfId="253" xr:uid="{00000000-0005-0000-0000-000011000000}"/>
    <cellStyle name="20% - Énfasis1 8" xfId="195" xr:uid="{00000000-0005-0000-0000-000012000000}"/>
    <cellStyle name="20% - Énfasis2 2" xfId="2" xr:uid="{00000000-0005-0000-0000-000014000000}"/>
    <cellStyle name="20% - Énfasis2 2 2" xfId="173" xr:uid="{00000000-0005-0000-0000-000015000000}"/>
    <cellStyle name="20% - Énfasis2 3" xfId="93" xr:uid="{00000000-0005-0000-0000-000016000000}"/>
    <cellStyle name="20% - Énfasis2 3 2" xfId="213" xr:uid="{00000000-0005-0000-0000-000017000000}"/>
    <cellStyle name="20% - Énfasis2 4" xfId="107" xr:uid="{00000000-0005-0000-0000-000018000000}"/>
    <cellStyle name="20% - Énfasis2 5" xfId="131" xr:uid="{00000000-0005-0000-0000-000019000000}"/>
    <cellStyle name="20% - Énfasis2 5 2" xfId="227" xr:uid="{00000000-0005-0000-0000-00001A000000}"/>
    <cellStyle name="20% - Énfasis2 6" xfId="145" xr:uid="{00000000-0005-0000-0000-00001B000000}"/>
    <cellStyle name="20% - Énfasis2 6 2" xfId="241" xr:uid="{00000000-0005-0000-0000-00001C000000}"/>
    <cellStyle name="20% - Énfasis2 7" xfId="159" xr:uid="{00000000-0005-0000-0000-00001D000000}"/>
    <cellStyle name="20% - Énfasis2 7 2" xfId="255" xr:uid="{00000000-0005-0000-0000-00001E000000}"/>
    <cellStyle name="20% - Énfasis2 8" xfId="196" xr:uid="{00000000-0005-0000-0000-00001F000000}"/>
    <cellStyle name="20% - Énfasis3 2" xfId="3" xr:uid="{00000000-0005-0000-0000-000021000000}"/>
    <cellStyle name="20% - Énfasis3 2 2" xfId="174" xr:uid="{00000000-0005-0000-0000-000022000000}"/>
    <cellStyle name="20% - Énfasis3 3" xfId="97" xr:uid="{00000000-0005-0000-0000-000023000000}"/>
    <cellStyle name="20% - Énfasis3 3 2" xfId="215" xr:uid="{00000000-0005-0000-0000-000024000000}"/>
    <cellStyle name="20% - Énfasis3 4" xfId="91" xr:uid="{00000000-0005-0000-0000-000025000000}"/>
    <cellStyle name="20% - Énfasis3 5" xfId="133" xr:uid="{00000000-0005-0000-0000-000026000000}"/>
    <cellStyle name="20% - Énfasis3 5 2" xfId="229" xr:uid="{00000000-0005-0000-0000-000027000000}"/>
    <cellStyle name="20% - Énfasis3 6" xfId="147" xr:uid="{00000000-0005-0000-0000-000028000000}"/>
    <cellStyle name="20% - Énfasis3 6 2" xfId="243" xr:uid="{00000000-0005-0000-0000-000029000000}"/>
    <cellStyle name="20% - Énfasis3 7" xfId="161" xr:uid="{00000000-0005-0000-0000-00002A000000}"/>
    <cellStyle name="20% - Énfasis3 7 2" xfId="257" xr:uid="{00000000-0005-0000-0000-00002B000000}"/>
    <cellStyle name="20% - Énfasis3 8" xfId="197" xr:uid="{00000000-0005-0000-0000-00002C000000}"/>
    <cellStyle name="20% - Énfasis4 2" xfId="4" xr:uid="{00000000-0005-0000-0000-00002E000000}"/>
    <cellStyle name="20% - Énfasis4 2 2" xfId="175" xr:uid="{00000000-0005-0000-0000-00002F000000}"/>
    <cellStyle name="20% - Énfasis4 3" xfId="101" xr:uid="{00000000-0005-0000-0000-000030000000}"/>
    <cellStyle name="20% - Énfasis4 3 2" xfId="217" xr:uid="{00000000-0005-0000-0000-000031000000}"/>
    <cellStyle name="20% - Énfasis4 4" xfId="115" xr:uid="{00000000-0005-0000-0000-000032000000}"/>
    <cellStyle name="20% - Énfasis4 5" xfId="135" xr:uid="{00000000-0005-0000-0000-000033000000}"/>
    <cellStyle name="20% - Énfasis4 5 2" xfId="231" xr:uid="{00000000-0005-0000-0000-000034000000}"/>
    <cellStyle name="20% - Énfasis4 6" xfId="149" xr:uid="{00000000-0005-0000-0000-000035000000}"/>
    <cellStyle name="20% - Énfasis4 6 2" xfId="245" xr:uid="{00000000-0005-0000-0000-000036000000}"/>
    <cellStyle name="20% - Énfasis4 7" xfId="163" xr:uid="{00000000-0005-0000-0000-000037000000}"/>
    <cellStyle name="20% - Énfasis4 7 2" xfId="259" xr:uid="{00000000-0005-0000-0000-000038000000}"/>
    <cellStyle name="20% - Énfasis4 8" xfId="199" xr:uid="{00000000-0005-0000-0000-000039000000}"/>
    <cellStyle name="20% - Énfasis5 2" xfId="66" xr:uid="{00000000-0005-0000-0000-00003B000000}"/>
    <cellStyle name="20% - Énfasis5 2 2" xfId="205" xr:uid="{00000000-0005-0000-0000-00003C000000}"/>
    <cellStyle name="20% - Énfasis5 3" xfId="105" xr:uid="{00000000-0005-0000-0000-00003D000000}"/>
    <cellStyle name="20% - Énfasis5 3 2" xfId="219" xr:uid="{00000000-0005-0000-0000-00003E000000}"/>
    <cellStyle name="20% - Énfasis5 4" xfId="119" xr:uid="{00000000-0005-0000-0000-00003F000000}"/>
    <cellStyle name="20% - Énfasis5 5" xfId="137" xr:uid="{00000000-0005-0000-0000-000040000000}"/>
    <cellStyle name="20% - Énfasis5 5 2" xfId="233" xr:uid="{00000000-0005-0000-0000-000041000000}"/>
    <cellStyle name="20% - Énfasis5 6" xfId="151" xr:uid="{00000000-0005-0000-0000-000042000000}"/>
    <cellStyle name="20% - Énfasis5 6 2" xfId="247" xr:uid="{00000000-0005-0000-0000-000043000000}"/>
    <cellStyle name="20% - Énfasis5 7" xfId="165" xr:uid="{00000000-0005-0000-0000-000044000000}"/>
    <cellStyle name="20% - Énfasis5 7 2" xfId="261" xr:uid="{00000000-0005-0000-0000-000045000000}"/>
    <cellStyle name="20% - Énfasis5 8" xfId="176" xr:uid="{00000000-0005-0000-0000-000046000000}"/>
    <cellStyle name="20% - Énfasis6 2" xfId="68" xr:uid="{00000000-0005-0000-0000-000048000000}"/>
    <cellStyle name="20% - Énfasis6 2 2" xfId="207" xr:uid="{00000000-0005-0000-0000-000049000000}"/>
    <cellStyle name="20% - Énfasis6 3" xfId="109" xr:uid="{00000000-0005-0000-0000-00004A000000}"/>
    <cellStyle name="20% - Énfasis6 3 2" xfId="221" xr:uid="{00000000-0005-0000-0000-00004B000000}"/>
    <cellStyle name="20% - Énfasis6 4" xfId="123" xr:uid="{00000000-0005-0000-0000-00004C000000}"/>
    <cellStyle name="20% - Énfasis6 5" xfId="139" xr:uid="{00000000-0005-0000-0000-00004D000000}"/>
    <cellStyle name="20% - Énfasis6 5 2" xfId="235" xr:uid="{00000000-0005-0000-0000-00004E000000}"/>
    <cellStyle name="20% - Énfasis6 6" xfId="153" xr:uid="{00000000-0005-0000-0000-00004F000000}"/>
    <cellStyle name="20% - Énfasis6 6 2" xfId="249" xr:uid="{00000000-0005-0000-0000-000050000000}"/>
    <cellStyle name="20% - Énfasis6 7" xfId="167" xr:uid="{00000000-0005-0000-0000-000051000000}"/>
    <cellStyle name="20% - Énfasis6 7 2" xfId="263" xr:uid="{00000000-0005-0000-0000-000052000000}"/>
    <cellStyle name="20% - Énfasis6 8" xfId="177" xr:uid="{00000000-0005-0000-0000-000053000000}"/>
    <cellStyle name="40% - Accent1" xfId="7" xr:uid="{00000000-0005-0000-0000-000054000000}"/>
    <cellStyle name="40% - Accent2" xfId="8" xr:uid="{00000000-0005-0000-0000-000055000000}"/>
    <cellStyle name="40% - Accent3" xfId="59" xr:uid="{00000000-0005-0000-0000-000056000000}"/>
    <cellStyle name="40% - Accent4" xfId="10" xr:uid="{00000000-0005-0000-0000-000057000000}"/>
    <cellStyle name="40% - Accent5" xfId="11" xr:uid="{00000000-0005-0000-0000-000058000000}"/>
    <cellStyle name="40% - Accent6" xfId="12" xr:uid="{00000000-0005-0000-0000-000059000000}"/>
    <cellStyle name="40% - Énfasis1 2" xfId="63" xr:uid="{00000000-0005-0000-0000-00005B000000}"/>
    <cellStyle name="40% - Énfasis1 2 2" xfId="202" xr:uid="{00000000-0005-0000-0000-00005C000000}"/>
    <cellStyle name="40% - Énfasis1 3" xfId="90" xr:uid="{00000000-0005-0000-0000-00005D000000}"/>
    <cellStyle name="40% - Énfasis1 3 2" xfId="212" xr:uid="{00000000-0005-0000-0000-00005E000000}"/>
    <cellStyle name="40% - Énfasis1 4" xfId="81" xr:uid="{00000000-0005-0000-0000-00005F000000}"/>
    <cellStyle name="40% - Énfasis1 5" xfId="130" xr:uid="{00000000-0005-0000-0000-000060000000}"/>
    <cellStyle name="40% - Énfasis1 5 2" xfId="226" xr:uid="{00000000-0005-0000-0000-000061000000}"/>
    <cellStyle name="40% - Énfasis1 6" xfId="144" xr:uid="{00000000-0005-0000-0000-000062000000}"/>
    <cellStyle name="40% - Énfasis1 6 2" xfId="240" xr:uid="{00000000-0005-0000-0000-000063000000}"/>
    <cellStyle name="40% - Énfasis1 7" xfId="158" xr:uid="{00000000-0005-0000-0000-000064000000}"/>
    <cellStyle name="40% - Énfasis1 7 2" xfId="254" xr:uid="{00000000-0005-0000-0000-000065000000}"/>
    <cellStyle name="40% - Énfasis1 8" xfId="178" xr:uid="{00000000-0005-0000-0000-000066000000}"/>
    <cellStyle name="40% - Énfasis2 2" xfId="64" xr:uid="{00000000-0005-0000-0000-000068000000}"/>
    <cellStyle name="40% - Énfasis2 2 2" xfId="203" xr:uid="{00000000-0005-0000-0000-000069000000}"/>
    <cellStyle name="40% - Énfasis2 3" xfId="94" xr:uid="{00000000-0005-0000-0000-00006A000000}"/>
    <cellStyle name="40% - Énfasis2 3 2" xfId="214" xr:uid="{00000000-0005-0000-0000-00006B000000}"/>
    <cellStyle name="40% - Énfasis2 4" xfId="103" xr:uid="{00000000-0005-0000-0000-00006C000000}"/>
    <cellStyle name="40% - Énfasis2 5" xfId="132" xr:uid="{00000000-0005-0000-0000-00006D000000}"/>
    <cellStyle name="40% - Énfasis2 5 2" xfId="228" xr:uid="{00000000-0005-0000-0000-00006E000000}"/>
    <cellStyle name="40% - Énfasis2 6" xfId="146" xr:uid="{00000000-0005-0000-0000-00006F000000}"/>
    <cellStyle name="40% - Énfasis2 6 2" xfId="242" xr:uid="{00000000-0005-0000-0000-000070000000}"/>
    <cellStyle name="40% - Énfasis2 7" xfId="160" xr:uid="{00000000-0005-0000-0000-000071000000}"/>
    <cellStyle name="40% - Énfasis2 7 2" xfId="256" xr:uid="{00000000-0005-0000-0000-000072000000}"/>
    <cellStyle name="40% - Énfasis2 8" xfId="179" xr:uid="{00000000-0005-0000-0000-000073000000}"/>
    <cellStyle name="40% - Énfasis3 2" xfId="9" xr:uid="{00000000-0005-0000-0000-000075000000}"/>
    <cellStyle name="40% - Énfasis3 2 2" xfId="180" xr:uid="{00000000-0005-0000-0000-000076000000}"/>
    <cellStyle name="40% - Énfasis3 3" xfId="98" xr:uid="{00000000-0005-0000-0000-000077000000}"/>
    <cellStyle name="40% - Énfasis3 3 2" xfId="216" xr:uid="{00000000-0005-0000-0000-000078000000}"/>
    <cellStyle name="40% - Énfasis3 4" xfId="112" xr:uid="{00000000-0005-0000-0000-000079000000}"/>
    <cellStyle name="40% - Énfasis3 5" xfId="134" xr:uid="{00000000-0005-0000-0000-00007A000000}"/>
    <cellStyle name="40% - Énfasis3 5 2" xfId="230" xr:uid="{00000000-0005-0000-0000-00007B000000}"/>
    <cellStyle name="40% - Énfasis3 6" xfId="148" xr:uid="{00000000-0005-0000-0000-00007C000000}"/>
    <cellStyle name="40% - Énfasis3 6 2" xfId="244" xr:uid="{00000000-0005-0000-0000-00007D000000}"/>
    <cellStyle name="40% - Énfasis3 7" xfId="162" xr:uid="{00000000-0005-0000-0000-00007E000000}"/>
    <cellStyle name="40% - Énfasis3 7 2" xfId="258" xr:uid="{00000000-0005-0000-0000-00007F000000}"/>
    <cellStyle name="40% - Énfasis3 8" xfId="198" xr:uid="{00000000-0005-0000-0000-000080000000}"/>
    <cellStyle name="40% - Énfasis4 2" xfId="65" xr:uid="{00000000-0005-0000-0000-000082000000}"/>
    <cellStyle name="40% - Énfasis4 2 2" xfId="204" xr:uid="{00000000-0005-0000-0000-000083000000}"/>
    <cellStyle name="40% - Énfasis4 3" xfId="102" xr:uid="{00000000-0005-0000-0000-000084000000}"/>
    <cellStyle name="40% - Énfasis4 3 2" xfId="218" xr:uid="{00000000-0005-0000-0000-000085000000}"/>
    <cellStyle name="40% - Énfasis4 4" xfId="116" xr:uid="{00000000-0005-0000-0000-000086000000}"/>
    <cellStyle name="40% - Énfasis4 5" xfId="136" xr:uid="{00000000-0005-0000-0000-000087000000}"/>
    <cellStyle name="40% - Énfasis4 5 2" xfId="232" xr:uid="{00000000-0005-0000-0000-000088000000}"/>
    <cellStyle name="40% - Énfasis4 6" xfId="150" xr:uid="{00000000-0005-0000-0000-000089000000}"/>
    <cellStyle name="40% - Énfasis4 6 2" xfId="246" xr:uid="{00000000-0005-0000-0000-00008A000000}"/>
    <cellStyle name="40% - Énfasis4 7" xfId="164" xr:uid="{00000000-0005-0000-0000-00008B000000}"/>
    <cellStyle name="40% - Énfasis4 7 2" xfId="260" xr:uid="{00000000-0005-0000-0000-00008C000000}"/>
    <cellStyle name="40% - Énfasis4 8" xfId="181" xr:uid="{00000000-0005-0000-0000-00008D000000}"/>
    <cellStyle name="40% - Énfasis5 2" xfId="67" xr:uid="{00000000-0005-0000-0000-00008F000000}"/>
    <cellStyle name="40% - Énfasis5 2 2" xfId="206" xr:uid="{00000000-0005-0000-0000-000090000000}"/>
    <cellStyle name="40% - Énfasis5 3" xfId="106" xr:uid="{00000000-0005-0000-0000-000091000000}"/>
    <cellStyle name="40% - Énfasis5 3 2" xfId="220" xr:uid="{00000000-0005-0000-0000-000092000000}"/>
    <cellStyle name="40% - Énfasis5 4" xfId="120" xr:uid="{00000000-0005-0000-0000-000093000000}"/>
    <cellStyle name="40% - Énfasis5 5" xfId="138" xr:uid="{00000000-0005-0000-0000-000094000000}"/>
    <cellStyle name="40% - Énfasis5 5 2" xfId="234" xr:uid="{00000000-0005-0000-0000-000095000000}"/>
    <cellStyle name="40% - Énfasis5 6" xfId="152" xr:uid="{00000000-0005-0000-0000-000096000000}"/>
    <cellStyle name="40% - Énfasis5 6 2" xfId="248" xr:uid="{00000000-0005-0000-0000-000097000000}"/>
    <cellStyle name="40% - Énfasis5 7" xfId="166" xr:uid="{00000000-0005-0000-0000-000098000000}"/>
    <cellStyle name="40% - Énfasis5 7 2" xfId="262" xr:uid="{00000000-0005-0000-0000-000099000000}"/>
    <cellStyle name="40% - Énfasis5 8" xfId="182" xr:uid="{00000000-0005-0000-0000-00009A000000}"/>
    <cellStyle name="40% - Énfasis6 2" xfId="69" xr:uid="{00000000-0005-0000-0000-00009C000000}"/>
    <cellStyle name="40% - Énfasis6 2 2" xfId="208" xr:uid="{00000000-0005-0000-0000-00009D000000}"/>
    <cellStyle name="40% - Énfasis6 3" xfId="110" xr:uid="{00000000-0005-0000-0000-00009E000000}"/>
    <cellStyle name="40% - Énfasis6 3 2" xfId="222" xr:uid="{00000000-0005-0000-0000-00009F000000}"/>
    <cellStyle name="40% - Énfasis6 4" xfId="124" xr:uid="{00000000-0005-0000-0000-0000A0000000}"/>
    <cellStyle name="40% - Énfasis6 5" xfId="140" xr:uid="{00000000-0005-0000-0000-0000A1000000}"/>
    <cellStyle name="40% - Énfasis6 5 2" xfId="236" xr:uid="{00000000-0005-0000-0000-0000A2000000}"/>
    <cellStyle name="40% - Énfasis6 6" xfId="154" xr:uid="{00000000-0005-0000-0000-0000A3000000}"/>
    <cellStyle name="40% - Énfasis6 6 2" xfId="250" xr:uid="{00000000-0005-0000-0000-0000A4000000}"/>
    <cellStyle name="40% - Énfasis6 7" xfId="168" xr:uid="{00000000-0005-0000-0000-0000A5000000}"/>
    <cellStyle name="40% - Énfasis6 7 2" xfId="264" xr:uid="{00000000-0005-0000-0000-0000A6000000}"/>
    <cellStyle name="40% - Énfasis6 8" xfId="183" xr:uid="{00000000-0005-0000-0000-0000A7000000}"/>
    <cellStyle name="60% - Accent1" xfId="16" xr:uid="{00000000-0005-0000-0000-0000A8000000}"/>
    <cellStyle name="60% - Accent2" xfId="17" xr:uid="{00000000-0005-0000-0000-0000A9000000}"/>
    <cellStyle name="60% - Accent3" xfId="13" xr:uid="{00000000-0005-0000-0000-0000AA000000}"/>
    <cellStyle name="60% - Accent4" xfId="14" xr:uid="{00000000-0005-0000-0000-0000AB000000}"/>
    <cellStyle name="60% - Accent5" xfId="20" xr:uid="{00000000-0005-0000-0000-0000AC000000}"/>
    <cellStyle name="60% - Accent6" xfId="15" xr:uid="{00000000-0005-0000-0000-0000AD000000}"/>
    <cellStyle name="60% - Énfasis1 2" xfId="76" xr:uid="{00000000-0005-0000-0000-0000AF000000}"/>
    <cellStyle name="60% - Énfasis2 2" xfId="99" xr:uid="{00000000-0005-0000-0000-0000B1000000}"/>
    <cellStyle name="60% - Énfasis3 2" xfId="18" xr:uid="{00000000-0005-0000-0000-0000B2000000}"/>
    <cellStyle name="60% - Énfasis3 3" xfId="113" xr:uid="{00000000-0005-0000-0000-0000B3000000}"/>
    <cellStyle name="60% - Énfasis4 2" xfId="19" xr:uid="{00000000-0005-0000-0000-0000B4000000}"/>
    <cellStyle name="60% - Énfasis4 3" xfId="117" xr:uid="{00000000-0005-0000-0000-0000B5000000}"/>
    <cellStyle name="60% - Énfasis5 2" xfId="121" xr:uid="{00000000-0005-0000-0000-0000B7000000}"/>
    <cellStyle name="60% - Énfasis6 2" xfId="21" xr:uid="{00000000-0005-0000-0000-0000B8000000}"/>
    <cellStyle name="60% - Énfasis6 3" xfId="125" xr:uid="{00000000-0005-0000-0000-0000B9000000}"/>
    <cellStyle name="Accent1" xfId="24" xr:uid="{00000000-0005-0000-0000-0000BA000000}"/>
    <cellStyle name="Accent2" xfId="25" xr:uid="{00000000-0005-0000-0000-0000BB000000}"/>
    <cellStyle name="Accent3" xfId="26" xr:uid="{00000000-0005-0000-0000-0000BC000000}"/>
    <cellStyle name="Accent4" xfId="27" xr:uid="{00000000-0005-0000-0000-0000BD000000}"/>
    <cellStyle name="Accent5" xfId="28" xr:uid="{00000000-0005-0000-0000-0000BE000000}"/>
    <cellStyle name="Accent6" xfId="29" xr:uid="{00000000-0005-0000-0000-0000BF000000}"/>
    <cellStyle name="Bad" xfId="33" xr:uid="{00000000-0005-0000-0000-0000C0000000}"/>
    <cellStyle name="Bueno 2" xfId="84" xr:uid="{00000000-0005-0000-0000-0000C2000000}"/>
    <cellStyle name="Calculation" xfId="22" xr:uid="{00000000-0005-0000-0000-0000C3000000}"/>
    <cellStyle name="Cálculo 2" xfId="108" xr:uid="{00000000-0005-0000-0000-0000C5000000}"/>
    <cellStyle name="Celda de comprobación 2" xfId="100" xr:uid="{00000000-0005-0000-0000-0000C7000000}"/>
    <cellStyle name="Celda vinculada 2" xfId="104" xr:uid="{00000000-0005-0000-0000-0000C9000000}"/>
    <cellStyle name="Check Cell" xfId="23" builtinId="23" customBuiltin="1"/>
    <cellStyle name="Comma" xfId="36" builtinId="3"/>
    <cellStyle name="Comma [0]" xfId="171" builtinId="6"/>
    <cellStyle name="Encabezado 1 2" xfId="73" xr:uid="{00000000-0005-0000-0000-0000CC000000}"/>
    <cellStyle name="Encabezado 4 2" xfId="86" xr:uid="{00000000-0005-0000-0000-0000CE000000}"/>
    <cellStyle name="Énfasis1 2" xfId="82" xr:uid="{00000000-0005-0000-0000-0000D0000000}"/>
    <cellStyle name="Énfasis2 2" xfId="111" xr:uid="{00000000-0005-0000-0000-0000D2000000}"/>
    <cellStyle name="Énfasis3 2" xfId="95" xr:uid="{00000000-0005-0000-0000-0000D4000000}"/>
    <cellStyle name="Énfasis4 2" xfId="114" xr:uid="{00000000-0005-0000-0000-0000D6000000}"/>
    <cellStyle name="Énfasis5 2" xfId="118" xr:uid="{00000000-0005-0000-0000-0000D8000000}"/>
    <cellStyle name="Énfasis6 2" xfId="122" xr:uid="{00000000-0005-0000-0000-0000DA000000}"/>
    <cellStyle name="Entrada 2" xfId="77" xr:uid="{00000000-0005-0000-0000-0000DC000000}"/>
    <cellStyle name="Explanatory Text" xfId="47" xr:uid="{00000000-0005-0000-0000-0000DD000000}"/>
    <cellStyle name="Good" xfId="30" builtinId="26" customBuiltin="1"/>
    <cellStyle name="Heading 1" xfId="31" builtinId="16" customBuiltin="1"/>
    <cellStyle name="Heading 2" xfId="48" xr:uid="{00000000-0005-0000-0000-0000E0000000}"/>
    <cellStyle name="Heading 3" xfId="49" xr:uid="{00000000-0005-0000-0000-0000E1000000}"/>
    <cellStyle name="Heading 4" xfId="32" builtinId="19" customBuiltin="1"/>
    <cellStyle name="Incorrecto 2" xfId="80" xr:uid="{00000000-0005-0000-0000-0000E4000000}"/>
    <cellStyle name="Input" xfId="34" builtinId="20" customBuiltin="1"/>
    <cellStyle name="Linked Cell" xfId="35" builtinId="24" customBuiltin="1"/>
    <cellStyle name="Millares 2" xfId="170" xr:uid="{00000000-0005-0000-0000-0000E9000000}"/>
    <cellStyle name="Millares 2 2" xfId="37" xr:uid="{00000000-0005-0000-0000-0000EA000000}"/>
    <cellStyle name="Millares 2 2 2" xfId="185" xr:uid="{00000000-0005-0000-0000-0000EB000000}"/>
    <cellStyle name="Millares 2 3" xfId="266" xr:uid="{00000000-0005-0000-0000-0000EC000000}"/>
    <cellStyle name="Millares 3" xfId="55" xr:uid="{00000000-0005-0000-0000-0000ED000000}"/>
    <cellStyle name="Millares 3 2" xfId="194" xr:uid="{00000000-0005-0000-0000-0000EE000000}"/>
    <cellStyle name="Millares 4" xfId="184" xr:uid="{00000000-0005-0000-0000-0000EF000000}"/>
    <cellStyle name="Millares 6" xfId="38" xr:uid="{00000000-0005-0000-0000-0000F0000000}"/>
    <cellStyle name="Millares 6 2" xfId="186" xr:uid="{00000000-0005-0000-0000-0000F1000000}"/>
    <cellStyle name="Neutral" xfId="39" builtinId="28" customBuiltin="1"/>
    <cellStyle name="Neutral 2" xfId="78" xr:uid="{00000000-0005-0000-0000-0000F3000000}"/>
    <cellStyle name="Normal" xfId="0" builtinId="0"/>
    <cellStyle name="Normal 10" xfId="141" xr:uid="{00000000-0005-0000-0000-0000F5000000}"/>
    <cellStyle name="Normal 10 2" xfId="237" xr:uid="{00000000-0005-0000-0000-0000F6000000}"/>
    <cellStyle name="Normal 11" xfId="155" xr:uid="{00000000-0005-0000-0000-0000F7000000}"/>
    <cellStyle name="Normal 11 2" xfId="251" xr:uid="{00000000-0005-0000-0000-0000F8000000}"/>
    <cellStyle name="Normal 12" xfId="169" xr:uid="{00000000-0005-0000-0000-0000F9000000}"/>
    <cellStyle name="Normal 12 2" xfId="265" xr:uid="{00000000-0005-0000-0000-0000FA000000}"/>
    <cellStyle name="Normal 2" xfId="53" xr:uid="{00000000-0005-0000-0000-0000FB000000}"/>
    <cellStyle name="Normal 2 2" xfId="192" xr:uid="{00000000-0005-0000-0000-0000FC000000}"/>
    <cellStyle name="Normal 3" xfId="61" xr:uid="{00000000-0005-0000-0000-0000FD000000}"/>
    <cellStyle name="Normal 3 2" xfId="200" xr:uid="{00000000-0005-0000-0000-0000FE000000}"/>
    <cellStyle name="Normal 4" xfId="40" xr:uid="{00000000-0005-0000-0000-0000FF000000}"/>
    <cellStyle name="Normal 4 2" xfId="54" xr:uid="{00000000-0005-0000-0000-000000010000}"/>
    <cellStyle name="Normal 4 2 2" xfId="193" xr:uid="{00000000-0005-0000-0000-000001010000}"/>
    <cellStyle name="Normal 4 3" xfId="187" xr:uid="{00000000-0005-0000-0000-000002010000}"/>
    <cellStyle name="Normal 5" xfId="41" xr:uid="{00000000-0005-0000-0000-000003010000}"/>
    <cellStyle name="Normal 5 2" xfId="188" xr:uid="{00000000-0005-0000-0000-000004010000}"/>
    <cellStyle name="Normal 6" xfId="70" xr:uid="{00000000-0005-0000-0000-000005010000}"/>
    <cellStyle name="Normal 6 2" xfId="209" xr:uid="{00000000-0005-0000-0000-000006010000}"/>
    <cellStyle name="Normal 7" xfId="42" xr:uid="{00000000-0005-0000-0000-000007010000}"/>
    <cellStyle name="Normal 7 2" xfId="189" xr:uid="{00000000-0005-0000-0000-000008010000}"/>
    <cellStyle name="Normal 8" xfId="87" xr:uid="{00000000-0005-0000-0000-000009010000}"/>
    <cellStyle name="Normal 9" xfId="127" xr:uid="{00000000-0005-0000-0000-00000A010000}"/>
    <cellStyle name="Normal 9 2" xfId="223" xr:uid="{00000000-0005-0000-0000-00000B010000}"/>
    <cellStyle name="Notas 2" xfId="43" xr:uid="{00000000-0005-0000-0000-00000C010000}"/>
    <cellStyle name="Notas 2 2" xfId="190" xr:uid="{00000000-0005-0000-0000-00000D010000}"/>
    <cellStyle name="Notas 3" xfId="62" xr:uid="{00000000-0005-0000-0000-00000E010000}"/>
    <cellStyle name="Notas 3 2" xfId="201" xr:uid="{00000000-0005-0000-0000-00000F010000}"/>
    <cellStyle name="Notas 4" xfId="85" xr:uid="{00000000-0005-0000-0000-000010010000}"/>
    <cellStyle name="Notas 4 2" xfId="210" xr:uid="{00000000-0005-0000-0000-000011010000}"/>
    <cellStyle name="Notas 5" xfId="92" xr:uid="{00000000-0005-0000-0000-000012010000}"/>
    <cellStyle name="Notas 6" xfId="128" xr:uid="{00000000-0005-0000-0000-000013010000}"/>
    <cellStyle name="Notas 6 2" xfId="224" xr:uid="{00000000-0005-0000-0000-000014010000}"/>
    <cellStyle name="Notas 7" xfId="142" xr:uid="{00000000-0005-0000-0000-000015010000}"/>
    <cellStyle name="Notas 7 2" xfId="238" xr:uid="{00000000-0005-0000-0000-000016010000}"/>
    <cellStyle name="Notas 8" xfId="156" xr:uid="{00000000-0005-0000-0000-000017010000}"/>
    <cellStyle name="Notas 8 2" xfId="252" xr:uid="{00000000-0005-0000-0000-000018010000}"/>
    <cellStyle name="Note" xfId="44" xr:uid="{00000000-0005-0000-0000-000019010000}"/>
    <cellStyle name="Output" xfId="46" xr:uid="{00000000-0005-0000-0000-00001A010000}"/>
    <cellStyle name="Porcentaje 2" xfId="45" xr:uid="{00000000-0005-0000-0000-00001C010000}"/>
    <cellStyle name="Porcentaje 2 2" xfId="191" xr:uid="{00000000-0005-0000-0000-00001D010000}"/>
    <cellStyle name="Salida 2" xfId="79" xr:uid="{00000000-0005-0000-0000-00001F010000}"/>
    <cellStyle name="Texto de advertencia 2" xfId="96" xr:uid="{00000000-0005-0000-0000-000021010000}"/>
    <cellStyle name="Texto explicativo 2" xfId="88" xr:uid="{00000000-0005-0000-0000-000023010000}"/>
    <cellStyle name="Title" xfId="126" xr:uid="{00000000-0005-0000-0000-000024010000}"/>
    <cellStyle name="Título 2 2" xfId="72" xr:uid="{00000000-0005-0000-0000-000027010000}"/>
    <cellStyle name="Título 3 2" xfId="71" xr:uid="{00000000-0005-0000-0000-000029010000}"/>
    <cellStyle name="Título 4" xfId="50" xr:uid="{00000000-0005-0000-0000-00002A010000}"/>
    <cellStyle name="Título 5" xfId="74" xr:uid="{00000000-0005-0000-0000-00002B010000}"/>
    <cellStyle name="Total" xfId="51" builtinId="25" customBuiltin="1"/>
    <cellStyle name="Total 2" xfId="75" xr:uid="{00000000-0005-0000-0000-00002D010000}"/>
    <cellStyle name="Warning Text" xfId="5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ustomXml" Target="../ink/ink1.xml"/><Relationship Id="rId1" Type="http://schemas.openxmlformats.org/officeDocument/2006/relationships/image" Target="../media/image1.png"/><Relationship Id="rId5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1</xdr:row>
      <xdr:rowOff>38100</xdr:rowOff>
    </xdr:from>
    <xdr:to>
      <xdr:col>4</xdr:col>
      <xdr:colOff>50800</xdr:colOff>
      <xdr:row>7</xdr:row>
      <xdr:rowOff>95250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39EF1DA2-790F-43A4-8BDD-555528E3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8125" y="200025"/>
          <a:ext cx="1536700" cy="102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1</xdr:row>
      <xdr:rowOff>38100</xdr:rowOff>
    </xdr:from>
    <xdr:to>
      <xdr:col>1</xdr:col>
      <xdr:colOff>1863725</xdr:colOff>
      <xdr:row>7</xdr:row>
      <xdr:rowOff>95250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D0837176-0D15-4F63-A680-CAC9CE7B3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200025"/>
          <a:ext cx="1533525" cy="1028700"/>
        </a:xfrm>
        <a:prstGeom prst="rect">
          <a:avLst/>
        </a:prstGeom>
      </xdr:spPr>
    </xdr:pic>
    <xdr:clientData/>
  </xdr:twoCellAnchor>
  <xdr:twoCellAnchor editAs="oneCell">
    <xdr:from>
      <xdr:col>8</xdr:col>
      <xdr:colOff>723630</xdr:colOff>
      <xdr:row>35</xdr:row>
      <xdr:rowOff>0</xdr:rowOff>
    </xdr:from>
    <xdr:to>
      <xdr:col>8</xdr:col>
      <xdr:colOff>724424</xdr:colOff>
      <xdr:row>35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5373522F-096A-43E4-BB20-F895A148ABE3}"/>
                </a:ext>
              </a:extLst>
            </xdr14:cNvPr>
            <xdr14:cNvContentPartPr/>
          </xdr14:nvContentPartPr>
          <xdr14:nvPr macro=""/>
          <xdr14:xfrm>
            <a:off x="6457680" y="8705505"/>
            <a:ext cx="360" cy="360"/>
          </xdr14:xfrm>
        </xdr:contentPart>
      </mc:Choice>
      <mc:Fallback xmlns="">
        <xdr:pic>
          <xdr:nvPicPr>
            <xdr:cNvPr id="4" name="Ink 3">
              <a:extLst>
                <a:ext uri="{FF2B5EF4-FFF2-40B4-BE49-F238E27FC236}">
                  <a16:creationId xmlns:a16="http://schemas.microsoft.com/office/drawing/2014/main" id="{816DF1E7-C3F4-4FE0-A2A9-E3C4003864A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6453360" y="8701185"/>
              <a:ext cx="9000" cy="9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2105025</xdr:colOff>
      <xdr:row>1</xdr:row>
      <xdr:rowOff>57150</xdr:rowOff>
    </xdr:from>
    <xdr:to>
      <xdr:col>3</xdr:col>
      <xdr:colOff>295275</xdr:colOff>
      <xdr:row>7</xdr:row>
      <xdr:rowOff>114300</xdr:rowOff>
    </xdr:to>
    <xdr:pic>
      <xdr:nvPicPr>
        <xdr:cNvPr id="4" name="Imagen 1" descr="Logotipo&#10;&#10;Descripción generada automáticamente">
          <a:extLst>
            <a:ext uri="{FF2B5EF4-FFF2-40B4-BE49-F238E27FC236}">
              <a16:creationId xmlns:a16="http://schemas.microsoft.com/office/drawing/2014/main" id="{2BF24123-2009-4BFA-B77E-7F9BC5DC0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0" y="219075"/>
          <a:ext cx="1533525" cy="102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1</xdr:row>
      <xdr:rowOff>49389</xdr:rowOff>
    </xdr:from>
    <xdr:to>
      <xdr:col>1</xdr:col>
      <xdr:colOff>2000885</xdr:colOff>
      <xdr:row>7</xdr:row>
      <xdr:rowOff>2540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47EAC02A-B51F-407F-8149-482E97BD4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2300" y="211314"/>
          <a:ext cx="1378585" cy="9247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1066801</xdr:colOff>
      <xdr:row>0</xdr:row>
      <xdr:rowOff>142875</xdr:rowOff>
    </xdr:from>
    <xdr:to>
      <xdr:col>4</xdr:col>
      <xdr:colOff>304801</xdr:colOff>
      <xdr:row>6</xdr:row>
      <xdr:rowOff>64842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F4AA15BA-63C7-4001-9401-2992E7FCF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71951" y="142875"/>
          <a:ext cx="1466850" cy="8935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338632</xdr:colOff>
      <xdr:row>0</xdr:row>
      <xdr:rowOff>40247</xdr:rowOff>
    </xdr:from>
    <xdr:to>
      <xdr:col>3</xdr:col>
      <xdr:colOff>935362</xdr:colOff>
      <xdr:row>6</xdr:row>
      <xdr:rowOff>106922</xdr:rowOff>
    </xdr:to>
    <xdr:pic>
      <xdr:nvPicPr>
        <xdr:cNvPr id="2" name="Imagen 2" descr="Logotipo&#10;&#10;Descripción generada automáticamente">
          <a:extLst>
            <a:ext uri="{FF2B5EF4-FFF2-40B4-BE49-F238E27FC236}">
              <a16:creationId xmlns:a16="http://schemas.microsoft.com/office/drawing/2014/main" id="{8998EACA-0496-46DD-81F0-9B707E084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74231" y="40247"/>
          <a:ext cx="1683385" cy="10325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</xdr:colOff>
      <xdr:row>0</xdr:row>
      <xdr:rowOff>0</xdr:rowOff>
    </xdr:from>
    <xdr:to>
      <xdr:col>1</xdr:col>
      <xdr:colOff>2369185</xdr:colOff>
      <xdr:row>5</xdr:row>
      <xdr:rowOff>110490</xdr:rowOff>
    </xdr:to>
    <xdr:pic>
      <xdr:nvPicPr>
        <xdr:cNvPr id="2" name="Imagen 2" descr="Logotipo&#10;&#10;Descripción generada automáticamente">
          <a:extLst>
            <a:ext uri="{FF2B5EF4-FFF2-40B4-BE49-F238E27FC236}">
              <a16:creationId xmlns:a16="http://schemas.microsoft.com/office/drawing/2014/main" id="{09000990-0EDE-43B4-B0CA-A0C9FCA61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7800" y="0"/>
          <a:ext cx="1302385" cy="920115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3T13:51:16.95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1 1 24575</inkml:trace>
  <inkml:trace contextRef="#ctx0" brushRef="#br0" timeOffset="1">1 1 24575</inkml:trace>
  <inkml:trace contextRef="#ctx0" brushRef="#br0" timeOffset="2">1 1 24575</inkml:trace>
  <inkml:trace contextRef="#ctx0" brushRef="#br0" timeOffset="3">1 1 24575</inkml:trace>
  <inkml:trace contextRef="#ctx0" brushRef="#br0" timeOffset="4">1 1 24575</inkml:trace>
</inkml: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0B50E-97AF-4E77-BBFB-2BFEF3C2D165}">
  <dimension ref="B1:K23"/>
  <sheetViews>
    <sheetView topLeftCell="B1" workbookViewId="0">
      <selection activeCell="C21" sqref="C21"/>
    </sheetView>
  </sheetViews>
  <sheetFormatPr defaultColWidth="10.85546875" defaultRowHeight="12.75" x14ac:dyDescent="0.2"/>
  <cols>
    <col min="1" max="1" width="10.85546875" style="8"/>
    <col min="2" max="2" width="24.140625" style="8" customWidth="1"/>
    <col min="3" max="3" width="10.85546875" style="8"/>
    <col min="4" max="4" width="12.85546875" style="8" bestFit="1" customWidth="1"/>
    <col min="5" max="5" width="11.140625" style="8" customWidth="1"/>
    <col min="6" max="7" width="11.85546875" style="8" bestFit="1" customWidth="1"/>
    <col min="8" max="8" width="11.28515625" style="8" bestFit="1" customWidth="1"/>
    <col min="9" max="11" width="11.85546875" style="8" bestFit="1" customWidth="1"/>
    <col min="12" max="16384" width="10.85546875" style="8"/>
  </cols>
  <sheetData>
    <row r="1" spans="2:11" x14ac:dyDescent="0.2">
      <c r="B1" s="2" t="s">
        <v>35</v>
      </c>
    </row>
    <row r="2" spans="2:11" x14ac:dyDescent="0.2">
      <c r="B2" s="2" t="s">
        <v>36</v>
      </c>
    </row>
    <row r="3" spans="2:11" x14ac:dyDescent="0.2">
      <c r="B3" s="2" t="s">
        <v>37</v>
      </c>
    </row>
    <row r="4" spans="2:11" x14ac:dyDescent="0.2">
      <c r="B4" s="2" t="s">
        <v>20</v>
      </c>
    </row>
    <row r="5" spans="2:11" ht="13.5" thickBot="1" x14ac:dyDescent="0.25">
      <c r="D5" s="110" t="s">
        <v>39</v>
      </c>
      <c r="E5" s="111"/>
      <c r="F5" s="110" t="s">
        <v>38</v>
      </c>
      <c r="G5" s="111"/>
      <c r="H5" s="110" t="s">
        <v>40</v>
      </c>
      <c r="I5" s="111"/>
      <c r="J5" s="111" t="s">
        <v>34</v>
      </c>
      <c r="K5" s="111"/>
    </row>
    <row r="6" spans="2:11" ht="13.5" thickTop="1" x14ac:dyDescent="0.2">
      <c r="D6" s="22" t="s">
        <v>12</v>
      </c>
      <c r="E6" s="8" t="s">
        <v>2</v>
      </c>
      <c r="F6" s="4" t="s">
        <v>12</v>
      </c>
      <c r="G6" s="8" t="s">
        <v>2</v>
      </c>
      <c r="H6" s="4" t="s">
        <v>12</v>
      </c>
      <c r="I6" s="8" t="s">
        <v>2</v>
      </c>
      <c r="J6" s="4" t="s">
        <v>12</v>
      </c>
      <c r="K6" s="8" t="s">
        <v>2</v>
      </c>
    </row>
    <row r="7" spans="2:11" x14ac:dyDescent="0.2">
      <c r="D7" s="23"/>
      <c r="F7" s="23"/>
      <c r="H7" s="23"/>
      <c r="J7" s="23"/>
    </row>
    <row r="8" spans="2:11" x14ac:dyDescent="0.2">
      <c r="B8" s="8" t="s">
        <v>24</v>
      </c>
      <c r="D8" s="23"/>
      <c r="F8" s="23"/>
      <c r="H8" s="23"/>
      <c r="J8" s="23"/>
    </row>
    <row r="9" spans="2:11" x14ac:dyDescent="0.2">
      <c r="B9" s="8" t="s">
        <v>22</v>
      </c>
      <c r="D9" s="24" t="e">
        <f>+#REF!</f>
        <v>#REF!</v>
      </c>
      <c r="E9" s="11"/>
      <c r="F9" s="24" t="e">
        <f>+#REF!</f>
        <v>#REF!</v>
      </c>
      <c r="G9" s="11" t="e">
        <f>+#REF!</f>
        <v>#REF!</v>
      </c>
      <c r="H9" s="24" t="e">
        <f>+#REF!</f>
        <v>#REF!</v>
      </c>
      <c r="I9" s="11" t="e">
        <f>+#REF!</f>
        <v>#REF!</v>
      </c>
      <c r="J9" s="24" t="e">
        <f>+#REF!+#REF!</f>
        <v>#REF!</v>
      </c>
      <c r="K9" s="11" t="e">
        <f>+#REF!</f>
        <v>#REF!</v>
      </c>
    </row>
    <row r="10" spans="2:11" x14ac:dyDescent="0.2">
      <c r="B10" s="8" t="s">
        <v>23</v>
      </c>
      <c r="D10" s="25" t="e">
        <f>+#REF!</f>
        <v>#REF!</v>
      </c>
      <c r="E10" s="10"/>
      <c r="F10" s="25" t="e">
        <f>+#REF!</f>
        <v>#REF!</v>
      </c>
      <c r="G10" s="10"/>
      <c r="H10" s="25" t="e">
        <f>+#REF!</f>
        <v>#REF!</v>
      </c>
      <c r="I10" s="10"/>
      <c r="J10" s="25" t="e">
        <f>+#REF!</f>
        <v>#REF!</v>
      </c>
      <c r="K10" s="10"/>
    </row>
    <row r="11" spans="2:11" x14ac:dyDescent="0.2">
      <c r="B11" s="8" t="s">
        <v>28</v>
      </c>
      <c r="D11" s="26" t="e">
        <f>SUM(D9:D10)</f>
        <v>#REF!</v>
      </c>
      <c r="E11" s="16"/>
      <c r="F11" s="26" t="e">
        <f t="shared" ref="F11:K11" si="0">SUM(F9:F10)</f>
        <v>#REF!</v>
      </c>
      <c r="G11" s="16" t="e">
        <f t="shared" si="0"/>
        <v>#REF!</v>
      </c>
      <c r="H11" s="26" t="e">
        <f t="shared" si="0"/>
        <v>#REF!</v>
      </c>
      <c r="I11" s="16" t="e">
        <f t="shared" si="0"/>
        <v>#REF!</v>
      </c>
      <c r="J11" s="26" t="e">
        <f t="shared" si="0"/>
        <v>#REF!</v>
      </c>
      <c r="K11" s="16" t="e">
        <f t="shared" si="0"/>
        <v>#REF!</v>
      </c>
    </row>
    <row r="12" spans="2:11" x14ac:dyDescent="0.2">
      <c r="B12" s="8" t="s">
        <v>11</v>
      </c>
      <c r="D12" s="25" t="e">
        <f>+#REF!+#REF!-D14</f>
        <v>#REF!</v>
      </c>
      <c r="E12" s="10"/>
      <c r="F12" s="25" t="e">
        <f>+#REF!</f>
        <v>#REF!</v>
      </c>
      <c r="G12" s="10" t="e">
        <f>+#REF!</f>
        <v>#REF!</v>
      </c>
      <c r="H12" s="25" t="e">
        <f>+#REF!</f>
        <v>#REF!</v>
      </c>
      <c r="I12" s="10" t="e">
        <f>+#REF!</f>
        <v>#REF!</v>
      </c>
      <c r="J12" s="25" t="e">
        <f>+#REF!</f>
        <v>#REF!</v>
      </c>
      <c r="K12" s="10" t="e">
        <f>+#REF!</f>
        <v>#REF!</v>
      </c>
    </row>
    <row r="13" spans="2:11" x14ac:dyDescent="0.2">
      <c r="B13" s="8" t="s">
        <v>29</v>
      </c>
      <c r="D13" s="27" t="e">
        <f>+D11-D12</f>
        <v>#REF!</v>
      </c>
      <c r="E13" s="17"/>
      <c r="F13" s="27" t="e">
        <f>+F11-F12</f>
        <v>#REF!</v>
      </c>
      <c r="G13" s="17" t="e">
        <f t="shared" ref="G13:K13" si="1">+G11-G12</f>
        <v>#REF!</v>
      </c>
      <c r="H13" s="27" t="e">
        <f t="shared" si="1"/>
        <v>#REF!</v>
      </c>
      <c r="I13" s="17" t="e">
        <f t="shared" si="1"/>
        <v>#REF!</v>
      </c>
      <c r="J13" s="27" t="e">
        <f t="shared" si="1"/>
        <v>#REF!</v>
      </c>
      <c r="K13" s="17" t="e">
        <f t="shared" si="1"/>
        <v>#REF!</v>
      </c>
    </row>
    <row r="14" spans="2:11" x14ac:dyDescent="0.2">
      <c r="B14" s="8" t="s">
        <v>26</v>
      </c>
      <c r="D14" s="24" t="e">
        <f>+#REF!</f>
        <v>#REF!</v>
      </c>
      <c r="E14" s="9"/>
      <c r="F14" s="33"/>
      <c r="G14" s="9"/>
      <c r="H14" s="33"/>
      <c r="I14" s="9"/>
      <c r="J14" s="33"/>
      <c r="K14" s="9"/>
    </row>
    <row r="15" spans="2:11" x14ac:dyDescent="0.2">
      <c r="B15" s="8" t="s">
        <v>25</v>
      </c>
      <c r="D15" s="25" t="e">
        <f>+#REF!</f>
        <v>#REF!</v>
      </c>
      <c r="E15" s="10"/>
      <c r="F15" s="25" t="e">
        <f>+#REF!</f>
        <v>#REF!</v>
      </c>
      <c r="G15" s="10" t="e">
        <f>+#REF!</f>
        <v>#REF!</v>
      </c>
      <c r="H15" s="25" t="e">
        <f>+#REF!</f>
        <v>#REF!</v>
      </c>
      <c r="I15" s="10" t="e">
        <f>+#REF!</f>
        <v>#REF!</v>
      </c>
      <c r="J15" s="25" t="e">
        <f>+#REF!</f>
        <v>#REF!</v>
      </c>
      <c r="K15" s="10" t="e">
        <f>+#REF!</f>
        <v>#REF!</v>
      </c>
    </row>
    <row r="16" spans="2:11" x14ac:dyDescent="0.2">
      <c r="B16" s="8" t="s">
        <v>27</v>
      </c>
      <c r="D16" s="28" t="e">
        <f>SUM(D14:D15)</f>
        <v>#REF!</v>
      </c>
      <c r="E16" s="15"/>
      <c r="F16" s="28" t="e">
        <f t="shared" ref="F16:K16" si="2">SUM(F14:F15)</f>
        <v>#REF!</v>
      </c>
      <c r="G16" s="14" t="e">
        <f t="shared" si="2"/>
        <v>#REF!</v>
      </c>
      <c r="H16" s="28" t="e">
        <f t="shared" si="2"/>
        <v>#REF!</v>
      </c>
      <c r="I16" s="14" t="e">
        <f t="shared" si="2"/>
        <v>#REF!</v>
      </c>
      <c r="J16" s="28" t="e">
        <f t="shared" si="2"/>
        <v>#REF!</v>
      </c>
      <c r="K16" s="14" t="e">
        <f t="shared" si="2"/>
        <v>#REF!</v>
      </c>
    </row>
    <row r="17" spans="2:11" ht="15" x14ac:dyDescent="0.25">
      <c r="B17" s="8" t="s">
        <v>32</v>
      </c>
      <c r="D17" s="36" t="e">
        <f>SUM(D13)-D16</f>
        <v>#REF!</v>
      </c>
      <c r="E17" s="19"/>
      <c r="F17" s="36" t="e">
        <f t="shared" ref="F17:K17" si="3">SUM(F13)-F16</f>
        <v>#REF!</v>
      </c>
      <c r="G17" s="18" t="e">
        <f t="shared" si="3"/>
        <v>#REF!</v>
      </c>
      <c r="H17" s="36" t="e">
        <f t="shared" si="3"/>
        <v>#REF!</v>
      </c>
      <c r="I17" s="18" t="e">
        <f t="shared" si="3"/>
        <v>#REF!</v>
      </c>
      <c r="J17" s="29" t="e">
        <f t="shared" si="3"/>
        <v>#REF!</v>
      </c>
      <c r="K17" s="18" t="e">
        <f t="shared" si="3"/>
        <v>#REF!</v>
      </c>
    </row>
    <row r="18" spans="2:11" x14ac:dyDescent="0.2">
      <c r="B18" s="8" t="s">
        <v>15</v>
      </c>
      <c r="D18" s="30"/>
      <c r="E18" s="10"/>
      <c r="F18" s="25" t="e">
        <f>+#REF!</f>
        <v>#REF!</v>
      </c>
      <c r="G18" s="10"/>
      <c r="H18" s="25"/>
      <c r="I18" s="10"/>
      <c r="J18" s="25" t="e">
        <f>+#REF!</f>
        <v>#REF!</v>
      </c>
      <c r="K18" s="10"/>
    </row>
    <row r="19" spans="2:11" x14ac:dyDescent="0.2">
      <c r="B19" s="8" t="s">
        <v>33</v>
      </c>
      <c r="D19" s="31" t="e">
        <f>SUM(D17)-D18</f>
        <v>#REF!</v>
      </c>
      <c r="E19" s="9"/>
      <c r="F19" s="31" t="e">
        <f>SUM(F17)-F18</f>
        <v>#REF!</v>
      </c>
      <c r="G19" s="12" t="e">
        <f>SUM(G17)-G18</f>
        <v>#REF!</v>
      </c>
      <c r="H19" s="31" t="e">
        <f>SUM(H17)-H18</f>
        <v>#REF!</v>
      </c>
      <c r="I19" s="12" t="e">
        <f>SUM(I17)-I18</f>
        <v>#REF!</v>
      </c>
      <c r="J19" s="31" t="e">
        <f t="shared" ref="J19:K19" si="4">SUM(J17)-J18</f>
        <v>#REF!</v>
      </c>
      <c r="K19" s="12" t="e">
        <f t="shared" si="4"/>
        <v>#REF!</v>
      </c>
    </row>
    <row r="20" spans="2:11" x14ac:dyDescent="0.2">
      <c r="B20" s="8" t="s">
        <v>30</v>
      </c>
      <c r="D20" s="25" t="e">
        <f>+#REF!</f>
        <v>#REF!</v>
      </c>
      <c r="E20" s="10"/>
      <c r="F20" s="25" t="e">
        <f>+#REF!</f>
        <v>#REF!</v>
      </c>
      <c r="G20" s="10" t="e">
        <f>+#REF!</f>
        <v>#REF!</v>
      </c>
      <c r="H20" s="25" t="e">
        <f>+#REF!</f>
        <v>#REF!</v>
      </c>
      <c r="I20" s="10" t="e">
        <f>+#REF!</f>
        <v>#REF!</v>
      </c>
      <c r="J20" s="34" t="e">
        <f>+#REF!</f>
        <v>#REF!</v>
      </c>
      <c r="K20" s="10" t="e">
        <f>+#REF!</f>
        <v>#REF!</v>
      </c>
    </row>
    <row r="21" spans="2:11" ht="15.75" thickBot="1" x14ac:dyDescent="0.3">
      <c r="B21" s="8" t="s">
        <v>31</v>
      </c>
      <c r="D21" s="37" t="e">
        <f>SUM(D19)-D20</f>
        <v>#REF!</v>
      </c>
      <c r="E21" s="21"/>
      <c r="F21" s="37" t="e">
        <f>SUM(F19)-F20</f>
        <v>#REF!</v>
      </c>
      <c r="G21" s="20" t="e">
        <f>SUM(G19)-G20</f>
        <v>#REF!</v>
      </c>
      <c r="H21" s="37" t="e">
        <f>SUM(H19)-H20</f>
        <v>#REF!</v>
      </c>
      <c r="I21" s="20" t="e">
        <f>SUM(I19)-I20</f>
        <v>#REF!</v>
      </c>
      <c r="J21" s="32" t="e">
        <f t="shared" ref="J21:K21" si="5">SUM(J19)-J20</f>
        <v>#REF!</v>
      </c>
      <c r="K21" s="20" t="e">
        <f t="shared" si="5"/>
        <v>#REF!</v>
      </c>
    </row>
    <row r="22" spans="2:11" ht="13.5" thickTop="1" x14ac:dyDescent="0.2"/>
    <row r="23" spans="2:11" x14ac:dyDescent="0.2">
      <c r="D23" s="12"/>
    </row>
  </sheetData>
  <mergeCells count="4">
    <mergeCell ref="D5:E5"/>
    <mergeCell ref="F5:G5"/>
    <mergeCell ref="H5:I5"/>
    <mergeCell ref="J5:K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291AC-5091-4F36-AE71-44677090AC3A}">
  <dimension ref="B1:G28"/>
  <sheetViews>
    <sheetView workbookViewId="0">
      <selection activeCell="B1" sqref="B1:G28"/>
    </sheetView>
  </sheetViews>
  <sheetFormatPr defaultColWidth="10.85546875" defaultRowHeight="12.75" x14ac:dyDescent="0.2"/>
  <cols>
    <col min="1" max="1" width="10.85546875" style="8"/>
    <col min="2" max="2" width="24.140625" style="8" customWidth="1"/>
    <col min="3" max="3" width="10.85546875" style="8"/>
    <col min="4" max="4" width="13.140625" style="8" bestFit="1" customWidth="1"/>
    <col min="5" max="6" width="13" style="8" bestFit="1" customWidth="1"/>
    <col min="7" max="7" width="12.140625" style="8" bestFit="1" customWidth="1"/>
    <col min="8" max="16384" width="10.85546875" style="8"/>
  </cols>
  <sheetData>
    <row r="1" spans="2:7" x14ac:dyDescent="0.2">
      <c r="B1" s="2" t="s">
        <v>35</v>
      </c>
    </row>
    <row r="2" spans="2:7" x14ac:dyDescent="0.2">
      <c r="B2" s="2" t="s">
        <v>56</v>
      </c>
    </row>
    <row r="3" spans="2:7" x14ac:dyDescent="0.2">
      <c r="B3" s="2" t="s">
        <v>37</v>
      </c>
    </row>
    <row r="4" spans="2:7" x14ac:dyDescent="0.2">
      <c r="B4" s="2" t="s">
        <v>20</v>
      </c>
    </row>
    <row r="5" spans="2:7" ht="13.5" thickBot="1" x14ac:dyDescent="0.25">
      <c r="B5" s="2"/>
    </row>
    <row r="6" spans="2:7" ht="15.75" thickBot="1" x14ac:dyDescent="0.3">
      <c r="D6" s="45">
        <v>2021</v>
      </c>
      <c r="E6" s="46">
        <v>2020</v>
      </c>
      <c r="F6" s="47">
        <v>2019</v>
      </c>
      <c r="G6" s="48">
        <v>2018</v>
      </c>
    </row>
    <row r="7" spans="2:7" ht="13.5" thickTop="1" x14ac:dyDescent="0.2">
      <c r="D7" s="49"/>
      <c r="F7" s="50"/>
      <c r="G7" s="51"/>
    </row>
    <row r="8" spans="2:7" x14ac:dyDescent="0.2">
      <c r="B8" s="7" t="s">
        <v>55</v>
      </c>
      <c r="D8" s="49"/>
      <c r="F8" s="50"/>
      <c r="G8" s="51"/>
    </row>
    <row r="9" spans="2:7" x14ac:dyDescent="0.2">
      <c r="B9" s="7" t="s">
        <v>42</v>
      </c>
      <c r="D9" s="52" t="e">
        <f>+#REF!</f>
        <v>#REF!</v>
      </c>
      <c r="E9" s="11" t="e">
        <f>+#REF!</f>
        <v>#REF!</v>
      </c>
      <c r="F9" s="40" t="e">
        <f>+#REF!</f>
        <v>#REF!</v>
      </c>
      <c r="G9" s="53" t="e">
        <f>+#REF!</f>
        <v>#REF!</v>
      </c>
    </row>
    <row r="10" spans="2:7" x14ac:dyDescent="0.2">
      <c r="B10" s="7" t="s">
        <v>41</v>
      </c>
      <c r="D10" s="52" t="e">
        <f>+#REF!</f>
        <v>#REF!</v>
      </c>
      <c r="E10" s="11" t="e">
        <f>+#REF!</f>
        <v>#REF!</v>
      </c>
      <c r="F10" s="40" t="e">
        <f>+#REF!</f>
        <v>#REF!</v>
      </c>
      <c r="G10" s="53" t="e">
        <f>+#REF!</f>
        <v>#REF!</v>
      </c>
    </row>
    <row r="11" spans="2:7" x14ac:dyDescent="0.2">
      <c r="B11" s="7" t="s">
        <v>43</v>
      </c>
      <c r="D11" s="54" t="e">
        <f>+#REF!</f>
        <v>#REF!</v>
      </c>
      <c r="E11" s="10" t="e">
        <f>+#REF!</f>
        <v>#REF!</v>
      </c>
      <c r="F11" s="41" t="e">
        <f>+#REF!</f>
        <v>#REF!</v>
      </c>
      <c r="G11" s="55" t="e">
        <f>+#REF!</f>
        <v>#REF!</v>
      </c>
    </row>
    <row r="12" spans="2:7" ht="15" x14ac:dyDescent="0.25">
      <c r="B12" s="66" t="s">
        <v>46</v>
      </c>
      <c r="D12" s="56" t="e">
        <f>SUM(D9:D11)</f>
        <v>#REF!</v>
      </c>
      <c r="E12" s="38" t="e">
        <f>SUM(E9:E11)</f>
        <v>#REF!</v>
      </c>
      <c r="F12" s="42" t="e">
        <f>SUM(F9:F11)</f>
        <v>#REF!</v>
      </c>
      <c r="G12" s="57" t="e">
        <f>SUM(G9:G11)</f>
        <v>#REF!</v>
      </c>
    </row>
    <row r="13" spans="2:7" x14ac:dyDescent="0.2">
      <c r="B13" s="7"/>
      <c r="D13" s="52"/>
      <c r="E13" s="11"/>
      <c r="F13" s="40"/>
      <c r="G13" s="53"/>
    </row>
    <row r="14" spans="2:7" x14ac:dyDescent="0.2">
      <c r="B14" s="7" t="s">
        <v>44</v>
      </c>
      <c r="D14" s="52"/>
      <c r="E14" s="11"/>
      <c r="F14" s="40"/>
      <c r="G14" s="53"/>
    </row>
    <row r="15" spans="2:7" x14ac:dyDescent="0.2">
      <c r="B15" s="7" t="s">
        <v>45</v>
      </c>
      <c r="D15" s="52" t="e">
        <f>+#REF!</f>
        <v>#REF!</v>
      </c>
      <c r="E15" s="11" t="e">
        <f>+#REF!</f>
        <v>#REF!</v>
      </c>
      <c r="F15" s="40" t="e">
        <f>+#REF!</f>
        <v>#REF!</v>
      </c>
      <c r="G15" s="53" t="e">
        <f>+#REF!</f>
        <v>#REF!</v>
      </c>
    </row>
    <row r="16" spans="2:7" x14ac:dyDescent="0.2">
      <c r="B16" s="7" t="s">
        <v>57</v>
      </c>
      <c r="D16" s="54" t="e">
        <f>+#REF!</f>
        <v>#REF!</v>
      </c>
      <c r="E16" s="10" t="e">
        <f>+#REF!</f>
        <v>#REF!</v>
      </c>
      <c r="F16" s="41" t="e">
        <f>+#REF!</f>
        <v>#REF!</v>
      </c>
      <c r="G16" s="55" t="e">
        <f>+#REF!</f>
        <v>#REF!</v>
      </c>
    </row>
    <row r="17" spans="2:7" ht="15" x14ac:dyDescent="0.25">
      <c r="B17" s="66" t="s">
        <v>47</v>
      </c>
      <c r="D17" s="56" t="e">
        <f>SUM(D15:D16)</f>
        <v>#REF!</v>
      </c>
      <c r="E17" s="38" t="e">
        <f>SUM(E15:E16)</f>
        <v>#REF!</v>
      </c>
      <c r="F17" s="42" t="e">
        <f>SUM(F15:F16)</f>
        <v>#REF!</v>
      </c>
      <c r="G17" s="57" t="e">
        <f>SUM(G15:G16)</f>
        <v>#REF!</v>
      </c>
    </row>
    <row r="18" spans="2:7" x14ac:dyDescent="0.2">
      <c r="B18" s="7"/>
      <c r="D18" s="52"/>
      <c r="E18" s="11"/>
      <c r="F18" s="40"/>
      <c r="G18" s="53"/>
    </row>
    <row r="19" spans="2:7" x14ac:dyDescent="0.2">
      <c r="B19" s="8" t="s">
        <v>21</v>
      </c>
      <c r="D19" s="52"/>
      <c r="E19" s="11"/>
      <c r="F19" s="40"/>
      <c r="G19" s="53"/>
    </row>
    <row r="20" spans="2:7" x14ac:dyDescent="0.2">
      <c r="B20" s="8" t="s">
        <v>48</v>
      </c>
      <c r="D20" s="52" t="e">
        <f>+#REF!</f>
        <v>#REF!</v>
      </c>
      <c r="E20" s="11" t="e">
        <f>+#REF!</f>
        <v>#REF!</v>
      </c>
      <c r="F20" s="40" t="e">
        <f>+#REF!</f>
        <v>#REF!</v>
      </c>
      <c r="G20" s="53" t="e">
        <f>+#REF!</f>
        <v>#REF!</v>
      </c>
    </row>
    <row r="21" spans="2:7" x14ac:dyDescent="0.2">
      <c r="B21" s="8" t="s">
        <v>49</v>
      </c>
      <c r="D21" s="52" t="e">
        <f>+#REF!</f>
        <v>#REF!</v>
      </c>
      <c r="E21" s="11" t="e">
        <f>+#REF!</f>
        <v>#REF!</v>
      </c>
      <c r="F21" s="40" t="e">
        <f>+#REF!</f>
        <v>#REF!</v>
      </c>
      <c r="G21" s="53" t="e">
        <f>+#REF!</f>
        <v>#REF!</v>
      </c>
    </row>
    <row r="22" spans="2:7" x14ac:dyDescent="0.2">
      <c r="B22" s="8" t="s">
        <v>50</v>
      </c>
      <c r="D22" s="52" t="e">
        <f>+#REF!+#REF!+#REF!+#REF!-#REF!</f>
        <v>#REF!</v>
      </c>
      <c r="E22" s="11" t="e">
        <f>+#REF!+#REF!</f>
        <v>#REF!</v>
      </c>
      <c r="F22" s="40" t="e">
        <f>+#REF!</f>
        <v>#REF!</v>
      </c>
      <c r="G22" s="53">
        <v>0</v>
      </c>
    </row>
    <row r="23" spans="2:7" x14ac:dyDescent="0.2">
      <c r="B23" s="8" t="s">
        <v>51</v>
      </c>
      <c r="D23" s="52" t="e">
        <f>+#REF!+#REF!+#REF!</f>
        <v>#REF!</v>
      </c>
      <c r="E23" s="11" t="e">
        <f>+#REF!+#REF!</f>
        <v>#REF!</v>
      </c>
      <c r="F23" s="40" t="e">
        <f>+#REF!</f>
        <v>#REF!</v>
      </c>
      <c r="G23" s="53">
        <v>0</v>
      </c>
    </row>
    <row r="24" spans="2:7" x14ac:dyDescent="0.2">
      <c r="B24" s="8" t="s">
        <v>52</v>
      </c>
      <c r="D24" s="58" t="e">
        <f>+#REF!</f>
        <v>#REF!</v>
      </c>
      <c r="E24" s="35" t="e">
        <f>+#REF!</f>
        <v>#REF!</v>
      </c>
      <c r="F24" s="35" t="e">
        <f>+#REF!</f>
        <v>#REF!</v>
      </c>
      <c r="G24" s="53" t="e">
        <f>+#REF!</f>
        <v>#REF!</v>
      </c>
    </row>
    <row r="25" spans="2:7" x14ac:dyDescent="0.2">
      <c r="B25" s="8" t="s">
        <v>53</v>
      </c>
      <c r="D25" s="54"/>
      <c r="E25" s="10" t="e">
        <f>+#REF!</f>
        <v>#REF!</v>
      </c>
      <c r="F25" s="41" t="e">
        <f>+#REF!</f>
        <v>#REF!</v>
      </c>
      <c r="G25" s="55" t="e">
        <f>+#REF!</f>
        <v>#REF!</v>
      </c>
    </row>
    <row r="26" spans="2:7" ht="15" x14ac:dyDescent="0.25">
      <c r="B26" s="66" t="s">
        <v>0</v>
      </c>
      <c r="D26" s="59" t="e">
        <f>SUM(D20:D25)</f>
        <v>#REF!</v>
      </c>
      <c r="E26" s="39" t="e">
        <f>SUM(E20:E25)</f>
        <v>#REF!</v>
      </c>
      <c r="F26" s="43" t="e">
        <f>SUM(F20:F25)</f>
        <v>#REF!</v>
      </c>
      <c r="G26" s="60" t="e">
        <f>SUM(G20:G25)</f>
        <v>#REF!</v>
      </c>
    </row>
    <row r="27" spans="2:7" ht="15.75" thickBot="1" x14ac:dyDescent="0.3">
      <c r="B27" s="66" t="s">
        <v>54</v>
      </c>
      <c r="D27" s="61" t="e">
        <f>SUM(D17+D26)</f>
        <v>#REF!</v>
      </c>
      <c r="E27" s="20" t="e">
        <f>SUM(E17+E26)</f>
        <v>#REF!</v>
      </c>
      <c r="F27" s="44" t="e">
        <f>SUM(F17+F26)</f>
        <v>#REF!</v>
      </c>
      <c r="G27" s="62" t="e">
        <f>SUM(G17+G26)</f>
        <v>#REF!</v>
      </c>
    </row>
    <row r="28" spans="2:7" ht="14.25" thickTop="1" thickBot="1" x14ac:dyDescent="0.25">
      <c r="D28" s="63"/>
      <c r="E28" s="64"/>
      <c r="F28" s="64"/>
      <c r="G28" s="65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31C05-7CE0-4993-BB90-07DCFA05BF9D}">
  <dimension ref="B4:M37"/>
  <sheetViews>
    <sheetView tabSelected="1" zoomScale="88" workbookViewId="0">
      <selection activeCell="K27" sqref="K27"/>
    </sheetView>
  </sheetViews>
  <sheetFormatPr defaultRowHeight="12.75" x14ac:dyDescent="0.2"/>
  <cols>
    <col min="1" max="1" width="4.85546875" style="8" customWidth="1"/>
    <col min="2" max="2" width="30.5703125" style="8" customWidth="1"/>
    <col min="3" max="6" width="15" style="8" customWidth="1"/>
    <col min="7" max="7" width="21.28515625" style="8" customWidth="1"/>
    <col min="8" max="9" width="9.140625" style="8"/>
    <col min="10" max="10" width="11" style="8" bestFit="1" customWidth="1"/>
    <col min="11" max="16384" width="9.140625" style="8"/>
  </cols>
  <sheetData>
    <row r="4" spans="2:7" x14ac:dyDescent="0.2">
      <c r="B4" s="6" t="s">
        <v>84</v>
      </c>
      <c r="C4" s="2"/>
      <c r="D4" s="2"/>
      <c r="E4" s="2"/>
      <c r="F4" s="2"/>
      <c r="G4" s="2"/>
    </row>
    <row r="5" spans="2:7" x14ac:dyDescent="0.2">
      <c r="B5" s="6" t="s">
        <v>87</v>
      </c>
      <c r="C5" s="2"/>
      <c r="D5" s="2"/>
      <c r="E5" s="2"/>
      <c r="F5" s="2"/>
      <c r="G5" s="2"/>
    </row>
    <row r="6" spans="2:7" x14ac:dyDescent="0.2">
      <c r="B6" s="6" t="s">
        <v>188</v>
      </c>
      <c r="C6" s="2"/>
      <c r="D6" s="2"/>
      <c r="E6" s="2"/>
      <c r="F6" s="2"/>
      <c r="G6" s="2"/>
    </row>
    <row r="7" spans="2:7" x14ac:dyDescent="0.2">
      <c r="B7" s="6" t="s">
        <v>86</v>
      </c>
      <c r="C7" s="2"/>
      <c r="D7" s="2"/>
      <c r="E7" s="2"/>
      <c r="F7" s="2"/>
      <c r="G7" s="2"/>
    </row>
    <row r="8" spans="2:7" x14ac:dyDescent="0.2">
      <c r="B8" s="2"/>
      <c r="C8" s="2"/>
      <c r="D8" s="2"/>
      <c r="E8" s="2"/>
      <c r="F8" s="2"/>
      <c r="G8" s="2"/>
    </row>
    <row r="9" spans="2:7" ht="15" x14ac:dyDescent="0.25">
      <c r="B9" s="94" t="s">
        <v>58</v>
      </c>
      <c r="C9" s="95">
        <v>45292</v>
      </c>
      <c r="D9" s="95">
        <v>45323</v>
      </c>
      <c r="E9" s="95">
        <v>45352</v>
      </c>
      <c r="F9" s="95">
        <v>45383</v>
      </c>
      <c r="G9" s="95" t="s">
        <v>85</v>
      </c>
    </row>
    <row r="10" spans="2:7" ht="15" x14ac:dyDescent="0.25">
      <c r="B10" s="67" t="s">
        <v>59</v>
      </c>
      <c r="C10" s="72">
        <v>10033.31</v>
      </c>
      <c r="D10" s="72">
        <v>7027</v>
      </c>
      <c r="E10" s="72">
        <v>5124.1000000000004</v>
      </c>
      <c r="F10" s="72">
        <v>2872.95</v>
      </c>
      <c r="G10" s="100">
        <v>25057.359999999997</v>
      </c>
    </row>
    <row r="11" spans="2:7" ht="15" x14ac:dyDescent="0.25">
      <c r="B11" s="67" t="s">
        <v>60</v>
      </c>
      <c r="C11" s="72">
        <v>2317</v>
      </c>
      <c r="D11" s="72">
        <v>1980</v>
      </c>
      <c r="E11" s="72">
        <v>1834.6</v>
      </c>
      <c r="F11" s="72">
        <v>1162.5</v>
      </c>
      <c r="G11" s="100">
        <v>7294.1</v>
      </c>
    </row>
    <row r="12" spans="2:7" ht="15" x14ac:dyDescent="0.25">
      <c r="B12" s="67" t="s">
        <v>61</v>
      </c>
      <c r="C12" s="72">
        <v>12350.31</v>
      </c>
      <c r="D12" s="72">
        <v>9007</v>
      </c>
      <c r="E12" s="72">
        <v>6958.7000000000007</v>
      </c>
      <c r="F12" s="72">
        <v>4035.45</v>
      </c>
      <c r="G12" s="100">
        <v>32351.46</v>
      </c>
    </row>
    <row r="13" spans="2:7" ht="15" x14ac:dyDescent="0.25">
      <c r="B13" s="67" t="s">
        <v>62</v>
      </c>
      <c r="C13" s="116"/>
      <c r="D13" s="116"/>
      <c r="E13" s="116"/>
      <c r="F13" s="116"/>
      <c r="G13" s="100">
        <v>0</v>
      </c>
    </row>
    <row r="14" spans="2:7" ht="15" x14ac:dyDescent="0.25">
      <c r="B14" s="67" t="s">
        <v>63</v>
      </c>
      <c r="C14" s="116">
        <v>5332.03</v>
      </c>
      <c r="D14" s="116">
        <v>5030.6400000000003</v>
      </c>
      <c r="E14" s="116">
        <v>5998.6120000000001</v>
      </c>
      <c r="F14" s="116">
        <v>5361.1040000000003</v>
      </c>
      <c r="G14" s="100">
        <v>21722.385999999999</v>
      </c>
    </row>
    <row r="15" spans="2:7" ht="15" x14ac:dyDescent="0.25">
      <c r="B15" s="67" t="s">
        <v>64</v>
      </c>
      <c r="C15" s="116">
        <v>0</v>
      </c>
      <c r="D15" s="121" t="s">
        <v>186</v>
      </c>
      <c r="E15" s="116">
        <v>0</v>
      </c>
      <c r="F15" s="116">
        <v>0</v>
      </c>
      <c r="G15" s="100">
        <v>0</v>
      </c>
    </row>
    <row r="16" spans="2:7" ht="15" x14ac:dyDescent="0.25">
      <c r="B16" s="67" t="s">
        <v>65</v>
      </c>
      <c r="C16" s="116">
        <v>882.01</v>
      </c>
      <c r="D16" s="116">
        <v>795.35</v>
      </c>
      <c r="E16" s="116">
        <v>795.35</v>
      </c>
      <c r="F16" s="116">
        <v>795.35</v>
      </c>
      <c r="G16" s="100">
        <v>3268.06</v>
      </c>
    </row>
    <row r="17" spans="2:7" ht="15" x14ac:dyDescent="0.25">
      <c r="B17" s="67" t="s">
        <v>66</v>
      </c>
      <c r="C17" s="116">
        <v>1879</v>
      </c>
      <c r="D17" s="116">
        <v>1763.47</v>
      </c>
      <c r="E17" s="8">
        <v>1821.2350000000001</v>
      </c>
      <c r="F17" s="116">
        <v>1887.9016666666666</v>
      </c>
      <c r="G17" s="100">
        <v>7351.6066666666666</v>
      </c>
    </row>
    <row r="18" spans="2:7" ht="15" x14ac:dyDescent="0.25">
      <c r="B18" s="67" t="s">
        <v>67</v>
      </c>
      <c r="C18" s="116">
        <v>762</v>
      </c>
      <c r="D18" s="116">
        <v>120.84</v>
      </c>
      <c r="E18" s="116">
        <v>845</v>
      </c>
      <c r="F18" s="116">
        <v>879</v>
      </c>
      <c r="G18" s="100">
        <v>2606.84</v>
      </c>
    </row>
    <row r="19" spans="2:7" ht="15" x14ac:dyDescent="0.25">
      <c r="B19" s="67" t="s">
        <v>68</v>
      </c>
      <c r="C19" s="116">
        <v>978</v>
      </c>
      <c r="D19" s="116">
        <v>996.56</v>
      </c>
      <c r="E19" s="116">
        <v>572.23</v>
      </c>
      <c r="F19" s="116">
        <v>358.16</v>
      </c>
      <c r="G19" s="100">
        <v>2904.95</v>
      </c>
    </row>
    <row r="20" spans="2:7" ht="15" x14ac:dyDescent="0.25">
      <c r="B20" s="67" t="s">
        <v>13</v>
      </c>
      <c r="C20" s="116">
        <v>0</v>
      </c>
      <c r="D20" s="116">
        <v>0</v>
      </c>
      <c r="E20" s="116">
        <v>0</v>
      </c>
      <c r="F20" s="116">
        <v>0</v>
      </c>
      <c r="G20" s="100">
        <v>0</v>
      </c>
    </row>
    <row r="21" spans="2:7" ht="18.75" customHeight="1" x14ac:dyDescent="0.25">
      <c r="B21" s="97" t="s">
        <v>69</v>
      </c>
      <c r="C21" s="116">
        <v>0</v>
      </c>
      <c r="D21" s="116">
        <v>0</v>
      </c>
      <c r="E21" s="116">
        <v>150</v>
      </c>
      <c r="F21" s="116">
        <v>150</v>
      </c>
      <c r="G21" s="100">
        <v>300</v>
      </c>
    </row>
    <row r="22" spans="2:7" ht="15" x14ac:dyDescent="0.25">
      <c r="B22" s="67" t="s">
        <v>70</v>
      </c>
      <c r="C22" s="116">
        <v>88.882036363636374</v>
      </c>
      <c r="D22" s="116">
        <v>88.88</v>
      </c>
      <c r="E22" s="116">
        <v>89</v>
      </c>
      <c r="F22" s="116">
        <v>89</v>
      </c>
      <c r="G22" s="100">
        <v>355.76203636363635</v>
      </c>
    </row>
    <row r="23" spans="2:7" ht="15" x14ac:dyDescent="0.25">
      <c r="B23" s="67" t="s">
        <v>71</v>
      </c>
      <c r="C23" s="116">
        <v>404.66666666666669</v>
      </c>
      <c r="D23" s="116">
        <v>404.67</v>
      </c>
      <c r="E23" s="116">
        <v>404.67</v>
      </c>
      <c r="F23" s="116">
        <v>404.67</v>
      </c>
      <c r="G23" s="100">
        <v>1618.6766666666667</v>
      </c>
    </row>
    <row r="24" spans="2:7" ht="15" x14ac:dyDescent="0.25">
      <c r="B24" s="67" t="s">
        <v>72</v>
      </c>
      <c r="C24" s="116">
        <v>0</v>
      </c>
      <c r="D24" s="116">
        <v>0</v>
      </c>
      <c r="E24" s="116">
        <v>0</v>
      </c>
      <c r="F24" s="116">
        <v>0</v>
      </c>
      <c r="G24" s="100">
        <v>0</v>
      </c>
    </row>
    <row r="25" spans="2:7" ht="15" x14ac:dyDescent="0.25">
      <c r="B25" s="67" t="s">
        <v>73</v>
      </c>
      <c r="C25" s="116">
        <v>104</v>
      </c>
      <c r="D25" s="116">
        <v>104</v>
      </c>
      <c r="E25" s="116">
        <v>104</v>
      </c>
      <c r="F25" s="116">
        <v>104</v>
      </c>
      <c r="G25" s="100">
        <v>416</v>
      </c>
    </row>
    <row r="26" spans="2:7" ht="15" x14ac:dyDescent="0.25">
      <c r="B26" s="67" t="s">
        <v>74</v>
      </c>
      <c r="C26" s="116">
        <v>958.84</v>
      </c>
      <c r="D26" s="116">
        <v>694.44</v>
      </c>
      <c r="E26" s="116">
        <v>1224</v>
      </c>
      <c r="F26" s="116">
        <v>674</v>
      </c>
      <c r="G26" s="100">
        <v>3551.28</v>
      </c>
    </row>
    <row r="27" spans="2:7" ht="15" x14ac:dyDescent="0.25">
      <c r="B27" s="67" t="s">
        <v>75</v>
      </c>
      <c r="C27" s="116">
        <v>89.10891089108911</v>
      </c>
      <c r="D27" s="116">
        <v>130.56</v>
      </c>
      <c r="E27" s="116">
        <v>160.21</v>
      </c>
      <c r="F27" s="116">
        <v>111.94</v>
      </c>
      <c r="G27" s="100">
        <v>491.81891089108916</v>
      </c>
    </row>
    <row r="28" spans="2:7" ht="15" x14ac:dyDescent="0.25">
      <c r="B28" s="67" t="s">
        <v>76</v>
      </c>
      <c r="C28" s="116">
        <v>220</v>
      </c>
      <c r="D28" s="116">
        <v>110</v>
      </c>
      <c r="E28" s="116">
        <v>110</v>
      </c>
      <c r="F28" s="116">
        <v>110</v>
      </c>
      <c r="G28" s="100">
        <v>550</v>
      </c>
    </row>
    <row r="29" spans="2:7" ht="15" x14ac:dyDescent="0.25">
      <c r="B29" s="67" t="s">
        <v>77</v>
      </c>
      <c r="C29" s="116">
        <v>0</v>
      </c>
      <c r="D29" s="116">
        <v>0</v>
      </c>
      <c r="E29" s="116">
        <v>0</v>
      </c>
      <c r="F29" s="116">
        <v>0</v>
      </c>
      <c r="G29" s="100">
        <v>0</v>
      </c>
    </row>
    <row r="30" spans="2:7" ht="15" x14ac:dyDescent="0.25">
      <c r="B30" s="67" t="s">
        <v>78</v>
      </c>
      <c r="C30" s="116">
        <v>0</v>
      </c>
      <c r="D30" s="116">
        <v>0</v>
      </c>
      <c r="E30" s="116">
        <v>0</v>
      </c>
      <c r="F30" s="116">
        <v>0</v>
      </c>
      <c r="G30" s="100">
        <v>0</v>
      </c>
    </row>
    <row r="31" spans="2:7" ht="15" x14ac:dyDescent="0.25">
      <c r="B31" s="67" t="s">
        <v>79</v>
      </c>
      <c r="C31" s="116">
        <v>0</v>
      </c>
      <c r="D31" s="116">
        <v>0</v>
      </c>
      <c r="E31" s="116">
        <v>0</v>
      </c>
      <c r="F31" s="116">
        <v>0</v>
      </c>
      <c r="G31" s="100">
        <v>0</v>
      </c>
    </row>
    <row r="32" spans="2:7" ht="15.75" x14ac:dyDescent="0.25">
      <c r="B32" s="67" t="s">
        <v>62</v>
      </c>
      <c r="C32" s="98">
        <v>11698.537613921393</v>
      </c>
      <c r="D32" s="98">
        <v>10239.41</v>
      </c>
      <c r="E32" s="98">
        <v>12274.306999999999</v>
      </c>
      <c r="F32" s="98">
        <v>10925.125666666667</v>
      </c>
      <c r="G32" s="100">
        <v>45137.380280588062</v>
      </c>
    </row>
    <row r="33" spans="2:13" ht="15.75" x14ac:dyDescent="0.25">
      <c r="B33" s="67" t="s">
        <v>80</v>
      </c>
      <c r="C33" s="98"/>
      <c r="D33" s="98"/>
      <c r="E33" s="98"/>
      <c r="F33" s="98"/>
      <c r="G33" s="100">
        <v>0</v>
      </c>
    </row>
    <row r="34" spans="2:13" ht="15" x14ac:dyDescent="0.25">
      <c r="B34" s="67" t="s">
        <v>187</v>
      </c>
      <c r="C34" s="116"/>
      <c r="D34" s="116">
        <v>2000</v>
      </c>
      <c r="E34" s="116"/>
      <c r="F34" s="116"/>
      <c r="G34" s="100">
        <v>2000</v>
      </c>
    </row>
    <row r="35" spans="2:13" ht="15" x14ac:dyDescent="0.25">
      <c r="B35" s="67" t="s">
        <v>81</v>
      </c>
      <c r="C35" s="116"/>
      <c r="D35" s="116"/>
      <c r="E35" s="116"/>
      <c r="F35" s="116"/>
      <c r="G35" s="100">
        <v>0</v>
      </c>
    </row>
    <row r="36" spans="2:13" ht="20.25" customHeight="1" thickBot="1" x14ac:dyDescent="0.3">
      <c r="B36" s="97" t="s">
        <v>185</v>
      </c>
      <c r="C36" s="109">
        <v>651.77238607860636</v>
      </c>
      <c r="D36" s="109">
        <v>767.59000000000015</v>
      </c>
      <c r="E36" s="109">
        <v>-5315.6069999999982</v>
      </c>
      <c r="F36" s="109">
        <v>-6889.675666666667</v>
      </c>
      <c r="G36" s="1">
        <v>-10785.92028058806</v>
      </c>
    </row>
    <row r="37" spans="2:13" ht="17.25" thickTop="1" thickBot="1" x14ac:dyDescent="0.3">
      <c r="B37" s="119" t="s">
        <v>83</v>
      </c>
      <c r="C37" s="120">
        <v>651.77238607860636</v>
      </c>
      <c r="D37" s="120">
        <v>767.59000000000015</v>
      </c>
      <c r="E37" s="120">
        <v>-5315.6069999999982</v>
      </c>
      <c r="F37" s="120">
        <v>-6889.675666666667</v>
      </c>
      <c r="G37" s="122">
        <v>-10785.92028058806</v>
      </c>
      <c r="M37" s="8">
        <v>124000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C896F-1463-4A07-9B79-8B167DB1AAEF}">
  <dimension ref="B4:T37"/>
  <sheetViews>
    <sheetView topLeftCell="A9" zoomScale="75" workbookViewId="0">
      <selection activeCell="O17" sqref="O17"/>
    </sheetView>
  </sheetViews>
  <sheetFormatPr defaultColWidth="9.140625" defaultRowHeight="12.75" x14ac:dyDescent="0.2"/>
  <cols>
    <col min="1" max="1" width="4.140625" style="8" customWidth="1"/>
    <col min="2" max="2" width="33.140625" style="8" customWidth="1"/>
    <col min="3" max="5" width="16.140625" style="8" bestFit="1" customWidth="1"/>
    <col min="6" max="8" width="16.140625" style="8" customWidth="1"/>
    <col min="9" max="9" width="18.42578125" style="8" customWidth="1"/>
    <col min="10" max="13" width="15.5703125" style="8" customWidth="1"/>
    <col min="14" max="14" width="15.7109375" style="8" customWidth="1"/>
    <col min="15" max="15" width="17.28515625" style="8" customWidth="1"/>
    <col min="16" max="16" width="9.140625" style="8"/>
    <col min="17" max="17" width="11.140625" style="8" bestFit="1" customWidth="1"/>
    <col min="18" max="16384" width="9.140625" style="8"/>
  </cols>
  <sheetData>
    <row r="4" spans="2:20" x14ac:dyDescent="0.2">
      <c r="B4" s="112" t="s">
        <v>84</v>
      </c>
      <c r="C4" s="112"/>
      <c r="D4" s="112"/>
      <c r="E4" s="112"/>
      <c r="F4" s="112"/>
      <c r="G4" s="112"/>
      <c r="H4" s="112"/>
      <c r="I4" s="112"/>
    </row>
    <row r="5" spans="2:20" x14ac:dyDescent="0.2">
      <c r="B5" s="112" t="s">
        <v>87</v>
      </c>
      <c r="C5" s="112"/>
      <c r="D5" s="112"/>
      <c r="E5" s="112"/>
      <c r="F5" s="112"/>
      <c r="G5" s="112"/>
      <c r="H5" s="112"/>
      <c r="I5" s="112"/>
    </row>
    <row r="6" spans="2:20" x14ac:dyDescent="0.2">
      <c r="B6" s="112" t="s">
        <v>189</v>
      </c>
      <c r="C6" s="112"/>
      <c r="D6" s="112"/>
      <c r="E6" s="112"/>
      <c r="F6" s="112"/>
      <c r="G6" s="112"/>
      <c r="H6" s="112"/>
      <c r="I6" s="112"/>
    </row>
    <row r="7" spans="2:20" x14ac:dyDescent="0.2">
      <c r="B7" s="112" t="s">
        <v>86</v>
      </c>
      <c r="C7" s="112"/>
      <c r="D7" s="112"/>
      <c r="E7" s="112"/>
      <c r="F7" s="112"/>
      <c r="G7" s="112"/>
      <c r="H7" s="112"/>
      <c r="I7" s="112"/>
    </row>
    <row r="8" spans="2:20" x14ac:dyDescent="0.2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2:20" ht="15" x14ac:dyDescent="0.25">
      <c r="B9" s="94" t="s">
        <v>58</v>
      </c>
      <c r="C9" s="95">
        <v>44927</v>
      </c>
      <c r="D9" s="95">
        <v>44958</v>
      </c>
      <c r="E9" s="95">
        <v>44986</v>
      </c>
      <c r="F9" s="95">
        <v>45017</v>
      </c>
      <c r="G9" s="95">
        <v>45047</v>
      </c>
      <c r="H9" s="95">
        <v>45078</v>
      </c>
      <c r="I9" s="95">
        <v>45108</v>
      </c>
      <c r="J9" s="95">
        <v>45139</v>
      </c>
      <c r="K9" s="95">
        <v>45170</v>
      </c>
      <c r="L9" s="95">
        <v>45200</v>
      </c>
      <c r="M9" s="95">
        <v>45231</v>
      </c>
      <c r="N9" s="95">
        <v>45261</v>
      </c>
      <c r="O9" s="95" t="s">
        <v>85</v>
      </c>
    </row>
    <row r="10" spans="2:20" ht="15" x14ac:dyDescent="0.25">
      <c r="B10" s="67" t="s">
        <v>59</v>
      </c>
      <c r="C10" s="72">
        <v>16961.580000000002</v>
      </c>
      <c r="D10" s="72">
        <v>16789.267636363635</v>
      </c>
      <c r="E10" s="72">
        <v>16311.24909090909</v>
      </c>
      <c r="F10" s="72">
        <v>8019.19</v>
      </c>
      <c r="G10" s="72">
        <v>4110</v>
      </c>
      <c r="H10" s="72">
        <v>3110</v>
      </c>
      <c r="I10" s="72">
        <v>3830.53</v>
      </c>
      <c r="J10" s="72">
        <v>3348</v>
      </c>
      <c r="K10" s="72">
        <v>3973</v>
      </c>
      <c r="L10" s="72">
        <v>3010.89</v>
      </c>
      <c r="M10" s="72">
        <v>4956</v>
      </c>
      <c r="N10" s="67">
        <v>7222.75</v>
      </c>
      <c r="O10" s="100">
        <v>91642.456727272729</v>
      </c>
    </row>
    <row r="11" spans="2:20" ht="15" x14ac:dyDescent="0.25">
      <c r="B11" s="67" t="s">
        <v>60</v>
      </c>
      <c r="C11" s="72"/>
      <c r="D11" s="72"/>
      <c r="E11" s="72"/>
      <c r="F11" s="72"/>
      <c r="G11" s="72"/>
      <c r="H11" s="72"/>
      <c r="I11" s="72">
        <v>2375.29</v>
      </c>
      <c r="J11" s="72">
        <v>1848.23</v>
      </c>
      <c r="K11" s="72">
        <v>1752</v>
      </c>
      <c r="L11" s="72">
        <v>1987</v>
      </c>
      <c r="M11" s="72">
        <v>1043.7</v>
      </c>
      <c r="N11" s="115">
        <v>3542</v>
      </c>
      <c r="O11" s="100">
        <v>12548.220000000001</v>
      </c>
    </row>
    <row r="12" spans="2:20" ht="15" x14ac:dyDescent="0.25">
      <c r="B12" s="67" t="s">
        <v>61</v>
      </c>
      <c r="C12" s="72">
        <v>16961.580000000002</v>
      </c>
      <c r="D12" s="72">
        <v>16789.267636363635</v>
      </c>
      <c r="E12" s="72">
        <v>16311.24909090909</v>
      </c>
      <c r="F12" s="72">
        <v>8019</v>
      </c>
      <c r="G12" s="72">
        <v>4110</v>
      </c>
      <c r="H12" s="72">
        <v>3110</v>
      </c>
      <c r="I12" s="72">
        <v>6205.82</v>
      </c>
      <c r="J12" s="72">
        <v>5196.2299999999996</v>
      </c>
      <c r="K12" s="72">
        <v>5725</v>
      </c>
      <c r="L12" s="72">
        <v>4997.8899999999994</v>
      </c>
      <c r="M12" s="72">
        <v>5999.7</v>
      </c>
      <c r="N12" s="67">
        <v>10764.75</v>
      </c>
      <c r="O12" s="100">
        <v>104190.48672727273</v>
      </c>
    </row>
    <row r="13" spans="2:20" ht="15" x14ac:dyDescent="0.25">
      <c r="B13" s="67" t="s">
        <v>62</v>
      </c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67"/>
      <c r="O13" s="100">
        <v>0</v>
      </c>
    </row>
    <row r="14" spans="2:20" ht="15" x14ac:dyDescent="0.25">
      <c r="B14" s="67" t="s">
        <v>63</v>
      </c>
      <c r="C14" s="96">
        <v>5161.5207621818181</v>
      </c>
      <c r="D14" s="96">
        <v>4960.5490036363635</v>
      </c>
      <c r="E14" s="96">
        <v>4538.8972800000001</v>
      </c>
      <c r="F14" s="96">
        <v>4618</v>
      </c>
      <c r="G14" s="96">
        <v>4980.12</v>
      </c>
      <c r="H14" s="96">
        <v>5131.5200000000004</v>
      </c>
      <c r="I14" s="96">
        <v>5881.4</v>
      </c>
      <c r="J14" s="96">
        <v>5586.84</v>
      </c>
      <c r="K14" s="96">
        <v>5458.96</v>
      </c>
      <c r="L14" s="96">
        <v>4874.5</v>
      </c>
      <c r="M14" s="96">
        <v>5450.4249999999993</v>
      </c>
      <c r="N14" s="116">
        <v>8595.31</v>
      </c>
      <c r="O14" s="100">
        <v>65238.042045818176</v>
      </c>
    </row>
    <row r="15" spans="2:20" ht="15" x14ac:dyDescent="0.25">
      <c r="B15" s="67" t="s">
        <v>64</v>
      </c>
      <c r="C15" s="96">
        <v>0</v>
      </c>
      <c r="D15" s="96">
        <v>0</v>
      </c>
      <c r="E15" s="96">
        <v>0</v>
      </c>
      <c r="F15" s="96">
        <v>0</v>
      </c>
      <c r="G15" s="96">
        <v>0</v>
      </c>
      <c r="H15" s="96">
        <v>0</v>
      </c>
      <c r="I15" s="108">
        <v>0</v>
      </c>
      <c r="J15" s="96">
        <v>1605.35</v>
      </c>
      <c r="K15" s="96">
        <v>0</v>
      </c>
      <c r="L15" s="96">
        <v>0</v>
      </c>
      <c r="M15" s="96">
        <v>0</v>
      </c>
      <c r="N15" s="67" t="s">
        <v>186</v>
      </c>
      <c r="O15" s="100">
        <v>1605.35</v>
      </c>
    </row>
    <row r="16" spans="2:20" ht="15" x14ac:dyDescent="0.25">
      <c r="B16" s="67" t="s">
        <v>65</v>
      </c>
      <c r="C16" s="96">
        <v>250.90909090909091</v>
      </c>
      <c r="D16" s="96">
        <v>0</v>
      </c>
      <c r="E16" s="96">
        <v>0</v>
      </c>
      <c r="F16" s="96">
        <v>0</v>
      </c>
      <c r="G16" s="96">
        <v>0</v>
      </c>
      <c r="H16" s="96">
        <v>0</v>
      </c>
      <c r="I16" s="96">
        <v>0</v>
      </c>
      <c r="J16" s="96">
        <v>2552.19</v>
      </c>
      <c r="K16" s="96">
        <v>675</v>
      </c>
      <c r="L16" s="96">
        <v>675</v>
      </c>
      <c r="M16" s="96">
        <v>753.31</v>
      </c>
      <c r="N16" s="117">
        <v>753.2</v>
      </c>
      <c r="O16" s="100">
        <v>5659.6090909090899</v>
      </c>
    </row>
    <row r="17" spans="2:16" ht="15" x14ac:dyDescent="0.25">
      <c r="B17" s="67" t="s">
        <v>66</v>
      </c>
      <c r="C17" s="96">
        <v>1635.3190690909091</v>
      </c>
      <c r="D17" s="96">
        <v>1725.5821090909092</v>
      </c>
      <c r="E17" s="96">
        <v>1543.4120727272727</v>
      </c>
      <c r="F17" s="96">
        <v>1793</v>
      </c>
      <c r="G17" s="96">
        <v>1735.23</v>
      </c>
      <c r="H17" s="96">
        <v>1699.84</v>
      </c>
      <c r="I17" s="96">
        <v>1519.08</v>
      </c>
      <c r="J17" s="96">
        <v>1659.6699999999998</v>
      </c>
      <c r="K17" s="96">
        <v>1589.98</v>
      </c>
      <c r="L17" s="96">
        <v>1523.87</v>
      </c>
      <c r="M17" s="96">
        <v>1573.1499999999999</v>
      </c>
      <c r="N17" s="117">
        <v>1792</v>
      </c>
      <c r="O17" s="100">
        <v>19790.133250909093</v>
      </c>
    </row>
    <row r="18" spans="2:16" ht="15" x14ac:dyDescent="0.25">
      <c r="B18" s="67" t="s">
        <v>67</v>
      </c>
      <c r="C18" s="96">
        <v>1923.1679999999999</v>
      </c>
      <c r="D18" s="96">
        <v>594.75490909090911</v>
      </c>
      <c r="E18" s="96">
        <v>1288.0769454545455</v>
      </c>
      <c r="F18" s="96">
        <v>598</v>
      </c>
      <c r="G18" s="96">
        <v>632</v>
      </c>
      <c r="H18" s="96">
        <v>320</v>
      </c>
      <c r="I18" s="96">
        <v>210</v>
      </c>
      <c r="J18" s="96">
        <v>390</v>
      </c>
      <c r="K18" s="96">
        <v>975</v>
      </c>
      <c r="L18" s="96">
        <v>648</v>
      </c>
      <c r="M18" s="96">
        <v>422.32</v>
      </c>
      <c r="N18" s="117">
        <v>535</v>
      </c>
      <c r="O18" s="100">
        <v>8536.3198545454543</v>
      </c>
    </row>
    <row r="19" spans="2:16" ht="15" x14ac:dyDescent="0.25">
      <c r="B19" s="67" t="s">
        <v>68</v>
      </c>
      <c r="C19" s="96">
        <v>448.06743272727272</v>
      </c>
      <c r="D19" s="96">
        <v>691.62589090909091</v>
      </c>
      <c r="E19" s="96">
        <v>342.12357818181817</v>
      </c>
      <c r="F19" s="96">
        <v>412</v>
      </c>
      <c r="G19" s="96">
        <v>230</v>
      </c>
      <c r="H19" s="96">
        <v>270</v>
      </c>
      <c r="I19" s="96">
        <v>2801.35</v>
      </c>
      <c r="J19" s="96">
        <v>843</v>
      </c>
      <c r="K19" s="96">
        <v>236</v>
      </c>
      <c r="L19" s="96">
        <v>574</v>
      </c>
      <c r="M19" s="96">
        <v>551</v>
      </c>
      <c r="N19" s="118">
        <v>783.31</v>
      </c>
      <c r="O19" s="100">
        <v>8182.4769018181814</v>
      </c>
    </row>
    <row r="20" spans="2:16" ht="15" x14ac:dyDescent="0.25">
      <c r="B20" s="67" t="s">
        <v>13</v>
      </c>
      <c r="C20" s="96">
        <v>0</v>
      </c>
      <c r="D20" s="96">
        <v>0</v>
      </c>
      <c r="E20" s="96">
        <v>0</v>
      </c>
      <c r="F20" s="96">
        <v>0</v>
      </c>
      <c r="G20" s="96">
        <v>0</v>
      </c>
      <c r="H20" s="96">
        <v>0</v>
      </c>
      <c r="I20" s="96">
        <v>0</v>
      </c>
      <c r="J20" s="96">
        <v>0</v>
      </c>
      <c r="K20" s="96">
        <v>0</v>
      </c>
      <c r="L20" s="96">
        <v>0</v>
      </c>
      <c r="M20" s="96">
        <v>0</v>
      </c>
      <c r="N20" s="116">
        <v>0</v>
      </c>
      <c r="O20" s="100">
        <v>0</v>
      </c>
    </row>
    <row r="21" spans="2:16" ht="15" x14ac:dyDescent="0.25">
      <c r="B21" s="97" t="s">
        <v>69</v>
      </c>
      <c r="C21" s="96">
        <v>0</v>
      </c>
      <c r="D21" s="96">
        <v>431.56363636363636</v>
      </c>
      <c r="E21" s="96">
        <v>405.46909090909094</v>
      </c>
      <c r="F21" s="96">
        <v>0</v>
      </c>
      <c r="G21" s="96">
        <v>0</v>
      </c>
      <c r="H21" s="96">
        <v>0</v>
      </c>
      <c r="I21" s="96">
        <v>0</v>
      </c>
      <c r="J21" s="96">
        <v>900</v>
      </c>
      <c r="K21" s="96">
        <v>0</v>
      </c>
      <c r="L21" s="96">
        <v>0</v>
      </c>
      <c r="M21" s="96">
        <v>0</v>
      </c>
      <c r="N21" s="116">
        <v>0</v>
      </c>
      <c r="O21" s="100">
        <v>1737.0327272727272</v>
      </c>
    </row>
    <row r="22" spans="2:16" ht="15" x14ac:dyDescent="0.25">
      <c r="B22" s="67" t="s">
        <v>70</v>
      </c>
      <c r="C22" s="96">
        <v>88.882036363636374</v>
      </c>
      <c r="D22" s="96">
        <v>88.882036363636374</v>
      </c>
      <c r="E22" s="96">
        <v>88.882036363636374</v>
      </c>
      <c r="F22" s="96">
        <v>88</v>
      </c>
      <c r="G22" s="96">
        <v>88</v>
      </c>
      <c r="H22" s="96">
        <v>88</v>
      </c>
      <c r="I22" s="96">
        <v>88</v>
      </c>
      <c r="J22" s="96">
        <v>88</v>
      </c>
      <c r="K22" s="96">
        <v>88</v>
      </c>
      <c r="L22" s="96">
        <v>88</v>
      </c>
      <c r="M22" s="96">
        <v>88</v>
      </c>
      <c r="N22" s="118">
        <v>88.88</v>
      </c>
      <c r="O22" s="100">
        <v>1059.5261090909091</v>
      </c>
    </row>
    <row r="23" spans="2:16" ht="15" x14ac:dyDescent="0.25">
      <c r="B23" s="67" t="s">
        <v>71</v>
      </c>
      <c r="C23" s="96">
        <v>0</v>
      </c>
      <c r="D23" s="96">
        <v>1214</v>
      </c>
      <c r="E23" s="96">
        <v>0</v>
      </c>
      <c r="F23" s="96">
        <v>0</v>
      </c>
      <c r="G23" s="96">
        <v>1214</v>
      </c>
      <c r="H23" s="96">
        <v>0</v>
      </c>
      <c r="I23" s="96">
        <v>0</v>
      </c>
      <c r="J23" s="96">
        <v>1214</v>
      </c>
      <c r="K23" s="96">
        <v>0</v>
      </c>
      <c r="L23" s="96">
        <v>0</v>
      </c>
      <c r="M23" s="96">
        <v>0</v>
      </c>
      <c r="N23" s="118">
        <v>404.67</v>
      </c>
      <c r="O23" s="100">
        <v>4046.67</v>
      </c>
    </row>
    <row r="24" spans="2:16" ht="15" x14ac:dyDescent="0.25">
      <c r="B24" s="67" t="s">
        <v>72</v>
      </c>
      <c r="C24" s="96">
        <v>42.327359999999999</v>
      </c>
      <c r="D24" s="96">
        <v>37.937454545454543</v>
      </c>
      <c r="E24" s="96">
        <v>46.608872727272733</v>
      </c>
      <c r="F24" s="96">
        <v>23.12</v>
      </c>
      <c r="G24" s="96">
        <v>9.36</v>
      </c>
      <c r="H24" s="96">
        <v>8.02</v>
      </c>
      <c r="I24" s="96">
        <v>8.85</v>
      </c>
      <c r="J24" s="96">
        <v>8.51</v>
      </c>
      <c r="K24" s="96">
        <v>8.9600000000000009</v>
      </c>
      <c r="L24" s="96">
        <v>8.01</v>
      </c>
      <c r="M24" s="96">
        <v>7.21</v>
      </c>
      <c r="N24" s="116">
        <v>0</v>
      </c>
      <c r="O24" s="100">
        <v>208.91368727272726</v>
      </c>
    </row>
    <row r="25" spans="2:16" ht="15" x14ac:dyDescent="0.25">
      <c r="B25" s="67" t="s">
        <v>73</v>
      </c>
      <c r="C25" s="96">
        <v>104</v>
      </c>
      <c r="D25" s="96">
        <v>104</v>
      </c>
      <c r="E25" s="96">
        <v>104</v>
      </c>
      <c r="F25" s="96">
        <v>104</v>
      </c>
      <c r="G25" s="96">
        <v>104</v>
      </c>
      <c r="H25" s="96">
        <v>104</v>
      </c>
      <c r="I25" s="96">
        <v>104</v>
      </c>
      <c r="J25" s="96">
        <v>104</v>
      </c>
      <c r="K25" s="96">
        <v>104</v>
      </c>
      <c r="L25" s="96">
        <v>104</v>
      </c>
      <c r="M25" s="96">
        <v>104</v>
      </c>
      <c r="N25" s="117">
        <v>104</v>
      </c>
      <c r="O25" s="100">
        <v>1248</v>
      </c>
    </row>
    <row r="26" spans="2:16" ht="15" x14ac:dyDescent="0.25">
      <c r="B26" s="67" t="s">
        <v>74</v>
      </c>
      <c r="C26" s="96">
        <v>0</v>
      </c>
      <c r="D26" s="96">
        <v>3056.1108654545455</v>
      </c>
      <c r="E26" s="96">
        <v>62.867781818181818</v>
      </c>
      <c r="F26" s="96">
        <v>789.05</v>
      </c>
      <c r="G26" s="96">
        <v>1051.31</v>
      </c>
      <c r="H26" s="96">
        <v>756.36</v>
      </c>
      <c r="I26" s="96">
        <v>312</v>
      </c>
      <c r="J26" s="96">
        <v>0</v>
      </c>
      <c r="K26" s="96">
        <v>234.88</v>
      </c>
      <c r="L26" s="96">
        <v>295.45999999999998</v>
      </c>
      <c r="M26" s="96">
        <v>694.44</v>
      </c>
      <c r="N26" s="118">
        <v>295.45999999999998</v>
      </c>
      <c r="O26" s="100">
        <v>7547.9386472727265</v>
      </c>
    </row>
    <row r="27" spans="2:16" ht="15" x14ac:dyDescent="0.25">
      <c r="B27" s="67" t="s">
        <v>75</v>
      </c>
      <c r="C27" s="96">
        <v>0</v>
      </c>
      <c r="D27" s="96">
        <v>301.09090909090907</v>
      </c>
      <c r="E27" s="96">
        <v>0</v>
      </c>
      <c r="F27" s="96">
        <v>120.58</v>
      </c>
      <c r="G27" s="96">
        <v>101</v>
      </c>
      <c r="H27" s="96">
        <v>85.32</v>
      </c>
      <c r="I27" s="96">
        <v>56</v>
      </c>
      <c r="J27" s="96">
        <v>94.2</v>
      </c>
      <c r="K27" s="96">
        <v>81.31</v>
      </c>
      <c r="L27" s="96">
        <v>75.319999999999993</v>
      </c>
      <c r="M27" s="96">
        <v>102.36</v>
      </c>
      <c r="N27" s="118">
        <v>41.21</v>
      </c>
      <c r="O27" s="100">
        <v>1058.390909090909</v>
      </c>
    </row>
    <row r="28" spans="2:16" ht="15" x14ac:dyDescent="0.25">
      <c r="B28" s="67" t="s">
        <v>76</v>
      </c>
      <c r="C28" s="96">
        <v>110</v>
      </c>
      <c r="D28" s="96">
        <v>110</v>
      </c>
      <c r="E28" s="96">
        <v>110</v>
      </c>
      <c r="F28" s="96">
        <v>110</v>
      </c>
      <c r="G28" s="96">
        <v>110</v>
      </c>
      <c r="H28" s="96">
        <v>110</v>
      </c>
      <c r="I28" s="96">
        <v>110</v>
      </c>
      <c r="J28" s="96">
        <v>110</v>
      </c>
      <c r="K28" s="96">
        <v>110</v>
      </c>
      <c r="L28" s="96">
        <v>110</v>
      </c>
      <c r="M28" s="96">
        <v>110</v>
      </c>
      <c r="N28" s="118">
        <v>110</v>
      </c>
      <c r="O28" s="100">
        <v>1320</v>
      </c>
    </row>
    <row r="29" spans="2:16" ht="15" x14ac:dyDescent="0.25">
      <c r="B29" s="67" t="s">
        <v>77</v>
      </c>
      <c r="C29" s="96">
        <v>0</v>
      </c>
      <c r="D29" s="96">
        <v>0</v>
      </c>
      <c r="E29" s="96">
        <v>0</v>
      </c>
      <c r="F29" s="96">
        <v>0</v>
      </c>
      <c r="G29" s="96">
        <v>0</v>
      </c>
      <c r="H29" s="96">
        <v>0</v>
      </c>
      <c r="I29" s="96">
        <v>0</v>
      </c>
      <c r="J29" s="96">
        <v>0</v>
      </c>
      <c r="K29" s="96">
        <v>0</v>
      </c>
      <c r="L29" s="96">
        <v>0</v>
      </c>
      <c r="M29" s="96">
        <v>0</v>
      </c>
      <c r="N29" s="116">
        <v>0</v>
      </c>
      <c r="O29" s="100">
        <v>0</v>
      </c>
    </row>
    <row r="30" spans="2:16" ht="15" x14ac:dyDescent="0.25">
      <c r="B30" s="67" t="s">
        <v>78</v>
      </c>
      <c r="C30" s="96">
        <v>1021.9828363636365</v>
      </c>
      <c r="D30" s="96">
        <v>268.77381818181817</v>
      </c>
      <c r="E30" s="96">
        <v>426.14400000000001</v>
      </c>
      <c r="F30" s="96">
        <v>41.32</v>
      </c>
      <c r="G30" s="96">
        <v>125.85</v>
      </c>
      <c r="H30" s="96">
        <v>50.32</v>
      </c>
      <c r="I30" s="96">
        <v>0</v>
      </c>
      <c r="J30" s="96">
        <v>0</v>
      </c>
      <c r="K30" s="96">
        <v>0</v>
      </c>
      <c r="L30" s="96">
        <v>0</v>
      </c>
      <c r="M30" s="96">
        <v>0</v>
      </c>
      <c r="N30" s="116">
        <v>0</v>
      </c>
      <c r="O30" s="100">
        <v>1934.3906545454545</v>
      </c>
    </row>
    <row r="31" spans="2:16" ht="15.75" x14ac:dyDescent="0.25">
      <c r="B31" s="67" t="s">
        <v>62</v>
      </c>
      <c r="C31" s="98">
        <v>10786.176587636364</v>
      </c>
      <c r="D31" s="98">
        <v>13584.870632727274</v>
      </c>
      <c r="E31" s="98">
        <v>8956.4816581818195</v>
      </c>
      <c r="F31" s="98">
        <v>8697.07</v>
      </c>
      <c r="G31" s="98">
        <v>10380.870000000001</v>
      </c>
      <c r="H31" s="98">
        <v>8623.380000000001</v>
      </c>
      <c r="I31" s="98">
        <v>11090.68</v>
      </c>
      <c r="J31" s="98">
        <v>15155.760000000002</v>
      </c>
      <c r="K31" s="98">
        <v>9562.0899999999983</v>
      </c>
      <c r="L31" s="98">
        <v>8976.159999999998</v>
      </c>
      <c r="M31" s="98">
        <v>9856.2149999999983</v>
      </c>
      <c r="N31" s="116">
        <v>13503.039999999997</v>
      </c>
      <c r="O31" s="100">
        <v>129172.79387854548</v>
      </c>
    </row>
    <row r="32" spans="2:16" ht="15.75" x14ac:dyDescent="0.25">
      <c r="B32" s="67" t="s">
        <v>80</v>
      </c>
      <c r="C32" s="98">
        <v>11328.859951272727</v>
      </c>
      <c r="D32" s="98">
        <v>13620.277905454546</v>
      </c>
      <c r="E32" s="98">
        <v>9496.0570581818192</v>
      </c>
      <c r="F32" s="98">
        <v>9150.2799999999988</v>
      </c>
      <c r="G32" s="98">
        <v>10831.560000000001</v>
      </c>
      <c r="H32" s="98">
        <v>8873.7000000000007</v>
      </c>
      <c r="I32" s="98">
        <v>11204.18</v>
      </c>
      <c r="J32" s="98">
        <v>15155.760000000002</v>
      </c>
      <c r="K32" s="98">
        <v>9562.0899999999983</v>
      </c>
      <c r="L32" s="98">
        <v>8976.159999999998</v>
      </c>
      <c r="M32" s="98">
        <v>9856.2149999999983</v>
      </c>
      <c r="N32" s="98">
        <v>13503.039999999997</v>
      </c>
      <c r="O32" s="100">
        <v>131558.17991490909</v>
      </c>
      <c r="P32" s="13"/>
    </row>
    <row r="33" spans="2:15" ht="15" x14ac:dyDescent="0.25">
      <c r="B33" s="67" t="s">
        <v>125</v>
      </c>
      <c r="C33" s="96">
        <v>0</v>
      </c>
      <c r="D33" s="96">
        <v>0</v>
      </c>
      <c r="E33" s="96">
        <v>0</v>
      </c>
      <c r="F33" s="96">
        <v>0</v>
      </c>
      <c r="G33" s="96">
        <v>0</v>
      </c>
      <c r="H33" s="96">
        <v>0</v>
      </c>
      <c r="I33" s="96">
        <v>0</v>
      </c>
      <c r="J33" s="96">
        <v>11973</v>
      </c>
      <c r="K33" s="96">
        <v>0</v>
      </c>
      <c r="L33" s="96">
        <v>0</v>
      </c>
      <c r="M33" s="96">
        <v>0</v>
      </c>
      <c r="N33" s="67">
        <v>0</v>
      </c>
      <c r="O33" s="100">
        <v>11973</v>
      </c>
    </row>
    <row r="34" spans="2:15" ht="15" x14ac:dyDescent="0.25">
      <c r="B34" s="67" t="s">
        <v>81</v>
      </c>
      <c r="C34" s="96">
        <v>542.68336363636354</v>
      </c>
      <c r="D34" s="96">
        <v>35.407272727272726</v>
      </c>
      <c r="E34" s="96">
        <v>539.57539999999995</v>
      </c>
      <c r="F34" s="96">
        <v>453.21</v>
      </c>
      <c r="G34" s="96">
        <v>450.69</v>
      </c>
      <c r="H34" s="96">
        <v>250.32</v>
      </c>
      <c r="I34" s="96">
        <v>113.5</v>
      </c>
      <c r="J34" s="96">
        <v>0</v>
      </c>
      <c r="K34" s="96">
        <v>0</v>
      </c>
      <c r="L34" s="96">
        <v>0</v>
      </c>
      <c r="M34" s="96">
        <v>0</v>
      </c>
      <c r="N34" s="67">
        <v>0</v>
      </c>
      <c r="O34" s="100">
        <v>2385.3860363636363</v>
      </c>
    </row>
    <row r="35" spans="2:15" ht="30.75" thickBot="1" x14ac:dyDescent="0.3">
      <c r="B35" s="97" t="s">
        <v>185</v>
      </c>
      <c r="C35" s="109">
        <v>5632.7200487272748</v>
      </c>
      <c r="D35" s="109">
        <v>3168.9897309090884</v>
      </c>
      <c r="E35" s="109">
        <v>6815.192032727271</v>
      </c>
      <c r="F35" s="109">
        <v>-1131.2799999999988</v>
      </c>
      <c r="G35" s="109">
        <v>-6721.5600000000013</v>
      </c>
      <c r="H35" s="109">
        <v>-5763.7000000000007</v>
      </c>
      <c r="I35" s="109">
        <v>-4998.3600000000006</v>
      </c>
      <c r="J35" s="109">
        <v>-9959.5300000000025</v>
      </c>
      <c r="K35" s="109">
        <v>-3837.0899999999983</v>
      </c>
      <c r="L35" s="109">
        <v>-3978.2699999999986</v>
      </c>
      <c r="M35" s="109">
        <v>-3856.5149999999985</v>
      </c>
      <c r="N35" s="109">
        <v>-2738.2899999999972</v>
      </c>
      <c r="O35" s="1">
        <v>-27367.693187636363</v>
      </c>
    </row>
    <row r="36" spans="2:15" ht="13.5" thickTop="1" x14ac:dyDescent="0.2"/>
    <row r="37" spans="2:15" ht="15.75" hidden="1" customHeight="1" thickBot="1" x14ac:dyDescent="0.3">
      <c r="N37" s="120">
        <v>-2738.2899999999972</v>
      </c>
    </row>
  </sheetData>
  <mergeCells count="4">
    <mergeCell ref="B4:I4"/>
    <mergeCell ref="B5:I5"/>
    <mergeCell ref="B6:I6"/>
    <mergeCell ref="B7:I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2AAED-EA5B-4F5D-869E-D3E36FC3077B}">
  <dimension ref="B3:P77"/>
  <sheetViews>
    <sheetView topLeftCell="B1" zoomScale="59" workbookViewId="0">
      <selection activeCell="B6" sqref="B6:O6"/>
    </sheetView>
  </sheetViews>
  <sheetFormatPr defaultColWidth="10.85546875" defaultRowHeight="12.75" x14ac:dyDescent="0.2"/>
  <cols>
    <col min="1" max="1" width="2.7109375" style="8" customWidth="1"/>
    <col min="2" max="2" width="34.28515625" style="8" customWidth="1"/>
    <col min="3" max="3" width="15.85546875" style="8" customWidth="1"/>
    <col min="4" max="9" width="16.28515625" style="8" customWidth="1"/>
    <col min="10" max="10" width="16.7109375" style="8" customWidth="1"/>
    <col min="11" max="11" width="14.85546875" style="8" customWidth="1"/>
    <col min="12" max="12" width="15" style="8" customWidth="1"/>
    <col min="13" max="14" width="14.85546875" style="8" customWidth="1"/>
    <col min="15" max="15" width="17.7109375" style="8" customWidth="1"/>
    <col min="16" max="16" width="14.85546875" style="8" bestFit="1" customWidth="1"/>
    <col min="17" max="16384" width="10.85546875" style="8"/>
  </cols>
  <sheetData>
    <row r="3" spans="2:15" x14ac:dyDescent="0.2">
      <c r="G3" s="13"/>
    </row>
    <row r="4" spans="2:15" x14ac:dyDescent="0.2">
      <c r="B4" s="112" t="s">
        <v>1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</row>
    <row r="5" spans="2:15" x14ac:dyDescent="0.2">
      <c r="B5" s="113" t="s">
        <v>90</v>
      </c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</row>
    <row r="6" spans="2:15" x14ac:dyDescent="0.2">
      <c r="B6" s="113" t="s">
        <v>179</v>
      </c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</row>
    <row r="7" spans="2:15" x14ac:dyDescent="0.2">
      <c r="B7" s="112" t="s">
        <v>180</v>
      </c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</row>
    <row r="8" spans="2:15" x14ac:dyDescent="0.2">
      <c r="F8" s="13"/>
    </row>
    <row r="9" spans="2:15" x14ac:dyDescent="0.2">
      <c r="F9" s="13"/>
    </row>
    <row r="10" spans="2:15" x14ac:dyDescent="0.2">
      <c r="F10" s="13"/>
    </row>
    <row r="11" spans="2:15" x14ac:dyDescent="0.2">
      <c r="F11" s="13"/>
    </row>
    <row r="12" spans="2:15" ht="15" x14ac:dyDescent="0.25">
      <c r="B12" s="67" t="s">
        <v>58</v>
      </c>
      <c r="C12" s="68">
        <v>44562</v>
      </c>
      <c r="D12" s="68">
        <v>44593</v>
      </c>
      <c r="E12" s="68">
        <v>44621</v>
      </c>
      <c r="F12" s="68">
        <v>44652</v>
      </c>
      <c r="G12" s="68">
        <v>44682</v>
      </c>
      <c r="H12" s="68">
        <v>44713</v>
      </c>
      <c r="I12" s="68">
        <v>44743</v>
      </c>
      <c r="J12" s="68">
        <v>44774</v>
      </c>
      <c r="K12" s="68">
        <v>44805</v>
      </c>
      <c r="L12" s="68">
        <v>44835</v>
      </c>
      <c r="M12" s="68">
        <v>44866</v>
      </c>
      <c r="N12" s="68">
        <v>44896</v>
      </c>
      <c r="O12" s="68" t="s">
        <v>3</v>
      </c>
    </row>
    <row r="13" spans="2:15" ht="15" x14ac:dyDescent="0.25">
      <c r="B13" s="67" t="s">
        <v>132</v>
      </c>
      <c r="C13" s="103">
        <v>19892.432152644385</v>
      </c>
      <c r="D13" s="103">
        <v>11258.236393904468</v>
      </c>
      <c r="E13" s="103">
        <v>13201.793827634778</v>
      </c>
      <c r="F13" s="103">
        <v>12608.161618645154</v>
      </c>
      <c r="G13" s="103">
        <v>9574.6754488410807</v>
      </c>
      <c r="H13" s="103">
        <v>9530.2892483032392</v>
      </c>
      <c r="I13" s="103">
        <v>9022.3147650147257</v>
      </c>
      <c r="J13" s="103">
        <v>9347.071584069663</v>
      </c>
      <c r="K13" s="103">
        <v>7105.3358944807269</v>
      </c>
      <c r="L13" s="103">
        <v>5989.8668203355101</v>
      </c>
      <c r="M13" s="103">
        <v>8761.5126136509152</v>
      </c>
      <c r="N13" s="103">
        <v>8111.1683954411574</v>
      </c>
      <c r="O13" s="103">
        <v>124402.85876296581</v>
      </c>
    </row>
    <row r="14" spans="2:15" ht="15" x14ac:dyDescent="0.25">
      <c r="B14" s="67" t="s">
        <v>133</v>
      </c>
      <c r="C14" s="103">
        <v>0</v>
      </c>
      <c r="D14" s="103">
        <v>0</v>
      </c>
      <c r="E14" s="103">
        <v>0</v>
      </c>
      <c r="F14" s="103">
        <v>0</v>
      </c>
      <c r="G14" s="103">
        <v>0</v>
      </c>
      <c r="H14" s="103">
        <v>0</v>
      </c>
      <c r="I14" s="103">
        <v>0</v>
      </c>
      <c r="J14" s="103">
        <v>0</v>
      </c>
      <c r="K14" s="103">
        <v>0</v>
      </c>
      <c r="L14" s="103">
        <v>0</v>
      </c>
      <c r="M14" s="103">
        <v>0</v>
      </c>
      <c r="N14" s="103">
        <v>0</v>
      </c>
      <c r="O14" s="103">
        <v>0</v>
      </c>
    </row>
    <row r="15" spans="2:15" ht="15.75" x14ac:dyDescent="0.25">
      <c r="B15" s="101" t="s">
        <v>131</v>
      </c>
      <c r="C15" s="103">
        <v>19892.432152644385</v>
      </c>
      <c r="D15" s="103">
        <v>11258.236393904468</v>
      </c>
      <c r="E15" s="103">
        <v>13201.793827634778</v>
      </c>
      <c r="F15" s="103">
        <v>12608.161618645154</v>
      </c>
      <c r="G15" s="103">
        <v>9574.6754488410807</v>
      </c>
      <c r="H15" s="103">
        <v>9530.2892483032392</v>
      </c>
      <c r="I15" s="103">
        <v>9022.3147650147257</v>
      </c>
      <c r="J15" s="103">
        <v>9347.071584069663</v>
      </c>
      <c r="K15" s="103">
        <v>7105.3358944807269</v>
      </c>
      <c r="L15" s="103">
        <v>5989.8668203355101</v>
      </c>
      <c r="M15" s="103">
        <v>8761.5126136509152</v>
      </c>
      <c r="N15" s="103">
        <v>8111.1683954411574</v>
      </c>
      <c r="O15" s="103">
        <v>124402.85876296581</v>
      </c>
    </row>
    <row r="16" spans="2:15" ht="15" x14ac:dyDescent="0.25">
      <c r="B16" s="67" t="s">
        <v>62</v>
      </c>
      <c r="C16" s="72">
        <v>0</v>
      </c>
      <c r="D16" s="72">
        <v>0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</v>
      </c>
      <c r="N16" s="72">
        <v>0</v>
      </c>
      <c r="O16" s="72">
        <v>0</v>
      </c>
    </row>
    <row r="17" spans="2:16" ht="15" x14ac:dyDescent="0.25">
      <c r="B17" s="67" t="s">
        <v>63</v>
      </c>
      <c r="C17" s="72">
        <v>3453.1367652708414</v>
      </c>
      <c r="D17" s="72">
        <v>3475.2800307337689</v>
      </c>
      <c r="E17" s="72">
        <v>3674.5611140991164</v>
      </c>
      <c r="F17" s="72">
        <v>3738.2499961582789</v>
      </c>
      <c r="G17" s="72">
        <v>5839.5096734537083</v>
      </c>
      <c r="H17" s="72">
        <v>4244.6463772570114</v>
      </c>
      <c r="I17" s="72">
        <v>5399.1776334998076</v>
      </c>
      <c r="J17" s="72">
        <v>5578.3835958509417</v>
      </c>
      <c r="K17" s="72">
        <v>3737.6852016903572</v>
      </c>
      <c r="L17" s="72">
        <v>3691.9285439877067</v>
      </c>
      <c r="M17" s="72">
        <v>3745.9162504802152</v>
      </c>
      <c r="N17" s="72">
        <v>10561.656550134459</v>
      </c>
      <c r="O17" s="72">
        <v>57140.131732616217</v>
      </c>
      <c r="P17" s="13"/>
    </row>
    <row r="18" spans="2:16" ht="15" x14ac:dyDescent="0.25">
      <c r="B18" s="67" t="s">
        <v>155</v>
      </c>
      <c r="C18" s="72">
        <v>647.64483288513259</v>
      </c>
      <c r="D18" s="72">
        <v>0</v>
      </c>
      <c r="E18" s="72">
        <v>360.20597771801766</v>
      </c>
      <c r="F18" s="72">
        <v>329.04261237034194</v>
      </c>
      <c r="G18" s="72">
        <v>0</v>
      </c>
      <c r="H18" s="72">
        <v>0</v>
      </c>
      <c r="I18" s="72">
        <v>0</v>
      </c>
      <c r="J18" s="72">
        <v>628.09297733384562</v>
      </c>
      <c r="K18" s="72">
        <v>0</v>
      </c>
      <c r="L18" s="72">
        <v>0</v>
      </c>
      <c r="M18" s="72">
        <v>0</v>
      </c>
      <c r="N18" s="72">
        <v>0</v>
      </c>
      <c r="O18" s="72">
        <v>1964.9864003073378</v>
      </c>
    </row>
    <row r="19" spans="2:16" ht="15" x14ac:dyDescent="0.25">
      <c r="B19" s="67" t="s">
        <v>65</v>
      </c>
      <c r="C19" s="72">
        <v>0</v>
      </c>
      <c r="D19" s="72">
        <v>1911.7379101037266</v>
      </c>
      <c r="E19" s="72">
        <v>470.0086669227814</v>
      </c>
      <c r="F19" s="72">
        <v>309.97249327698808</v>
      </c>
      <c r="G19" s="72">
        <v>653.41736457933155</v>
      </c>
      <c r="H19" s="72">
        <v>0</v>
      </c>
      <c r="I19" s="72">
        <v>0</v>
      </c>
      <c r="J19" s="72">
        <v>660.37762581636582</v>
      </c>
      <c r="K19" s="72">
        <v>0</v>
      </c>
      <c r="L19" s="72">
        <v>0</v>
      </c>
      <c r="M19" s="72">
        <v>722.60468689973106</v>
      </c>
      <c r="N19" s="72">
        <v>0</v>
      </c>
      <c r="O19" s="72">
        <v>4728.1187475989245</v>
      </c>
    </row>
    <row r="20" spans="2:16" ht="15" x14ac:dyDescent="0.25">
      <c r="B20" s="67" t="s">
        <v>66</v>
      </c>
      <c r="C20" s="72">
        <v>828.72790626200526</v>
      </c>
      <c r="D20" s="72">
        <v>1229.4994160583944</v>
      </c>
      <c r="E20" s="72">
        <v>1038.7317787168652</v>
      </c>
      <c r="F20" s="72">
        <v>2085.7859700345753</v>
      </c>
      <c r="G20" s="72">
        <v>1097.0385017287745</v>
      </c>
      <c r="H20" s="72">
        <v>1096.0833346139073</v>
      </c>
      <c r="I20" s="72">
        <v>1027.7265923933924</v>
      </c>
      <c r="J20" s="72">
        <v>1191.5585170956588</v>
      </c>
      <c r="K20" s="72">
        <v>1106.3326930464848</v>
      </c>
      <c r="L20" s="72">
        <v>1092.6613446023819</v>
      </c>
      <c r="M20" s="72">
        <v>1022.726500192086</v>
      </c>
      <c r="N20" s="72">
        <v>984.97663465232426</v>
      </c>
      <c r="O20" s="72">
        <v>13801.849189396851</v>
      </c>
      <c r="P20" s="13"/>
    </row>
    <row r="21" spans="2:16" ht="15" x14ac:dyDescent="0.25">
      <c r="B21" s="67" t="s">
        <v>67</v>
      </c>
      <c r="C21" s="72">
        <v>2291.6286361890125</v>
      </c>
      <c r="D21" s="72">
        <v>622.453338455628</v>
      </c>
      <c r="E21" s="72">
        <v>3311.3152132155196</v>
      </c>
      <c r="F21" s="72">
        <v>637.42869765655018</v>
      </c>
      <c r="G21" s="72">
        <v>903.39705724164423</v>
      </c>
      <c r="H21" s="72">
        <v>942.93266999615821</v>
      </c>
      <c r="I21" s="72">
        <v>469.3026738378793</v>
      </c>
      <c r="J21" s="72">
        <v>437.14261237034191</v>
      </c>
      <c r="K21" s="72">
        <v>0</v>
      </c>
      <c r="L21" s="72">
        <v>0</v>
      </c>
      <c r="M21" s="72">
        <v>265.7856319631195</v>
      </c>
      <c r="N21" s="72">
        <v>784.89819439108726</v>
      </c>
      <c r="O21" s="72">
        <v>10666.284725316944</v>
      </c>
    </row>
    <row r="22" spans="2:16" ht="15" x14ac:dyDescent="0.25">
      <c r="B22" s="67" t="s">
        <v>68</v>
      </c>
      <c r="C22" s="72">
        <v>0</v>
      </c>
      <c r="D22" s="72">
        <v>516.703880138302</v>
      </c>
      <c r="E22" s="72">
        <v>211.54875144064542</v>
      </c>
      <c r="F22" s="72">
        <v>0</v>
      </c>
      <c r="G22" s="72">
        <v>33.173369189396851</v>
      </c>
      <c r="H22" s="72">
        <v>0</v>
      </c>
      <c r="I22" s="72">
        <v>0</v>
      </c>
      <c r="J22" s="72">
        <v>0</v>
      </c>
      <c r="K22" s="72">
        <v>124.58701498271226</v>
      </c>
      <c r="L22" s="72">
        <v>0</v>
      </c>
      <c r="M22" s="72">
        <v>99.669611986169798</v>
      </c>
      <c r="N22" s="72">
        <v>191.03342297349212</v>
      </c>
      <c r="O22" s="72">
        <v>1176.7160507107183</v>
      </c>
    </row>
    <row r="23" spans="2:16" ht="15" x14ac:dyDescent="0.25">
      <c r="B23" s="67" t="s">
        <v>13</v>
      </c>
      <c r="C23" s="72">
        <v>0</v>
      </c>
      <c r="D23" s="72">
        <v>208.63341529004995</v>
      </c>
      <c r="E23" s="72">
        <v>249.17402996542452</v>
      </c>
      <c r="F23" s="72">
        <v>49.834805993084899</v>
      </c>
      <c r="G23" s="72">
        <v>0</v>
      </c>
      <c r="H23" s="72">
        <v>49.834805993084899</v>
      </c>
      <c r="I23" s="72">
        <v>0</v>
      </c>
      <c r="J23" s="72">
        <v>0</v>
      </c>
      <c r="K23" s="72">
        <v>0</v>
      </c>
      <c r="L23" s="72">
        <v>0</v>
      </c>
      <c r="M23" s="72">
        <v>0</v>
      </c>
      <c r="N23" s="72">
        <v>0</v>
      </c>
      <c r="O23" s="72">
        <v>557.47705724164427</v>
      </c>
    </row>
    <row r="24" spans="2:16" ht="15" x14ac:dyDescent="0.25">
      <c r="B24" s="67" t="s">
        <v>159</v>
      </c>
      <c r="C24" s="72">
        <v>0</v>
      </c>
      <c r="D24" s="72">
        <v>0</v>
      </c>
      <c r="E24" s="72">
        <v>1267.0499423741837</v>
      </c>
      <c r="F24" s="72">
        <v>0</v>
      </c>
      <c r="G24" s="72">
        <v>0</v>
      </c>
      <c r="H24" s="72">
        <v>0</v>
      </c>
      <c r="I24" s="72">
        <v>0</v>
      </c>
      <c r="J24" s="72">
        <v>0</v>
      </c>
      <c r="K24" s="72">
        <v>0</v>
      </c>
      <c r="L24" s="72">
        <v>0</v>
      </c>
      <c r="M24" s="72">
        <v>0</v>
      </c>
      <c r="N24" s="72">
        <v>0</v>
      </c>
      <c r="O24" s="72">
        <v>1267.0499423741837</v>
      </c>
    </row>
    <row r="25" spans="2:16" ht="15" x14ac:dyDescent="0.25">
      <c r="B25" s="67" t="s">
        <v>70</v>
      </c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59.524907158406968</v>
      </c>
      <c r="L25" s="72">
        <v>59.527675758739917</v>
      </c>
      <c r="M25" s="72">
        <v>87.210910487898573</v>
      </c>
      <c r="N25" s="72">
        <v>87.210910487898573</v>
      </c>
      <c r="O25" s="72">
        <v>293.47440389294405</v>
      </c>
      <c r="P25" s="13"/>
    </row>
    <row r="26" spans="2:16" ht="15" x14ac:dyDescent="0.25">
      <c r="B26" s="67" t="s">
        <v>160</v>
      </c>
      <c r="C26" s="72">
        <v>1008.9388705339992</v>
      </c>
      <c r="D26" s="72">
        <v>0</v>
      </c>
      <c r="E26" s="72">
        <v>195.49363810987322</v>
      </c>
      <c r="F26" s="72">
        <v>1008.3740760660775</v>
      </c>
      <c r="G26" s="72">
        <v>0</v>
      </c>
      <c r="H26" s="72">
        <v>75.00968882059162</v>
      </c>
      <c r="I26" s="72">
        <v>1008.3740760660775</v>
      </c>
      <c r="J26" s="72">
        <v>152.59417595082598</v>
      </c>
      <c r="K26" s="72">
        <v>0</v>
      </c>
      <c r="L26" s="72">
        <v>1008.3242412600845</v>
      </c>
      <c r="M26" s="72">
        <v>0</v>
      </c>
      <c r="N26" s="72">
        <v>0</v>
      </c>
      <c r="O26" s="72">
        <v>4457.1087668075306</v>
      </c>
    </row>
    <row r="27" spans="2:16" ht="15" x14ac:dyDescent="0.25">
      <c r="B27" s="67" t="s">
        <v>181</v>
      </c>
      <c r="C27" s="72">
        <v>33.430849020361123</v>
      </c>
      <c r="D27" s="72">
        <v>84.968344218209765</v>
      </c>
      <c r="E27" s="72">
        <v>121.10688436419517</v>
      </c>
      <c r="F27" s="72">
        <v>38.206684594698423</v>
      </c>
      <c r="G27" s="72">
        <v>37.508997310795237</v>
      </c>
      <c r="H27" s="72">
        <v>35.839531310026892</v>
      </c>
      <c r="I27" s="72">
        <v>32.625186323472917</v>
      </c>
      <c r="J27" s="72">
        <v>62.0443334613907</v>
      </c>
      <c r="K27" s="72">
        <v>36.171763349980786</v>
      </c>
      <c r="L27" s="72">
        <v>13.04010756819055</v>
      </c>
      <c r="M27" s="72">
        <v>10.299193238570879</v>
      </c>
      <c r="N27" s="72">
        <v>32.43415290049942</v>
      </c>
      <c r="O27" s="72">
        <v>537.6760276603917</v>
      </c>
    </row>
    <row r="28" spans="2:16" ht="15" x14ac:dyDescent="0.25">
      <c r="B28" s="67" t="s">
        <v>73</v>
      </c>
      <c r="C28" s="72">
        <v>86.380330388013832</v>
      </c>
      <c r="D28" s="72">
        <v>86.380330388013832</v>
      </c>
      <c r="E28" s="72">
        <v>86.380330388013832</v>
      </c>
      <c r="F28" s="72">
        <v>86.380330388013832</v>
      </c>
      <c r="G28" s="72">
        <v>86.380330388013832</v>
      </c>
      <c r="H28" s="72">
        <v>86.380330388013832</v>
      </c>
      <c r="I28" s="72">
        <v>86.380330388013832</v>
      </c>
      <c r="J28" s="72">
        <v>86.380330388013832</v>
      </c>
      <c r="K28" s="72">
        <v>86.380330388013832</v>
      </c>
      <c r="L28" s="72">
        <v>86.380330388013832</v>
      </c>
      <c r="M28" s="72">
        <v>86.380330388013832</v>
      </c>
      <c r="N28" s="72">
        <v>86.380330388013832</v>
      </c>
      <c r="O28" s="72">
        <v>1036.563964656166</v>
      </c>
    </row>
    <row r="29" spans="2:16" ht="15" x14ac:dyDescent="0.25">
      <c r="B29" s="67" t="s">
        <v>182</v>
      </c>
      <c r="C29" s="72">
        <v>470.90569343065692</v>
      </c>
      <c r="D29" s="72">
        <v>0</v>
      </c>
      <c r="E29" s="72">
        <v>3.9701728774490976</v>
      </c>
      <c r="F29" s="72">
        <v>530.60779101037269</v>
      </c>
      <c r="G29" s="72">
        <v>765.28819823280833</v>
      </c>
      <c r="H29" s="72">
        <v>99.644694583173262</v>
      </c>
      <c r="I29" s="72">
        <v>0</v>
      </c>
      <c r="J29" s="72">
        <v>1259.234183634268</v>
      </c>
      <c r="K29" s="72">
        <v>323.09565885516713</v>
      </c>
      <c r="L29" s="72">
        <v>292.3641951594314</v>
      </c>
      <c r="M29" s="72">
        <v>355.48828275067228</v>
      </c>
      <c r="N29" s="72">
        <v>89.702650787552827</v>
      </c>
      <c r="O29" s="72">
        <v>4190.3015213215522</v>
      </c>
    </row>
    <row r="30" spans="2:16" ht="15" x14ac:dyDescent="0.25">
      <c r="B30" s="67" t="s">
        <v>75</v>
      </c>
      <c r="C30" s="72">
        <v>0</v>
      </c>
      <c r="D30" s="72">
        <v>0</v>
      </c>
      <c r="E30" s="72">
        <v>0</v>
      </c>
      <c r="F30" s="72">
        <v>0</v>
      </c>
      <c r="G30" s="72">
        <v>0</v>
      </c>
      <c r="H30" s="72">
        <v>0</v>
      </c>
      <c r="I30" s="72">
        <v>0</v>
      </c>
      <c r="J30" s="72">
        <v>0</v>
      </c>
      <c r="K30" s="72">
        <v>0</v>
      </c>
      <c r="L30" s="72">
        <v>0</v>
      </c>
      <c r="M30" s="72">
        <v>0</v>
      </c>
      <c r="N30" s="72">
        <v>0</v>
      </c>
      <c r="O30" s="72">
        <v>0</v>
      </c>
    </row>
    <row r="31" spans="2:16" ht="15" x14ac:dyDescent="0.25">
      <c r="B31" s="67" t="s">
        <v>164</v>
      </c>
      <c r="C31" s="72">
        <v>0</v>
      </c>
      <c r="D31" s="72">
        <v>0</v>
      </c>
      <c r="E31" s="72">
        <v>0</v>
      </c>
      <c r="F31" s="72">
        <v>0</v>
      </c>
      <c r="G31" s="72">
        <v>0</v>
      </c>
      <c r="H31" s="72">
        <v>0</v>
      </c>
      <c r="I31" s="72">
        <v>0</v>
      </c>
      <c r="J31" s="72">
        <v>0</v>
      </c>
      <c r="K31" s="72">
        <v>0</v>
      </c>
      <c r="L31" s="72">
        <v>0</v>
      </c>
      <c r="M31" s="72">
        <v>0</v>
      </c>
      <c r="N31" s="72">
        <v>0</v>
      </c>
      <c r="O31" s="72">
        <v>0</v>
      </c>
    </row>
    <row r="32" spans="2:16" ht="15" x14ac:dyDescent="0.25">
      <c r="B32" s="67" t="s">
        <v>77</v>
      </c>
      <c r="C32" s="72">
        <v>0</v>
      </c>
      <c r="D32" s="72">
        <v>18.028095191296863</v>
      </c>
      <c r="E32" s="72">
        <v>66.703887821744146</v>
      </c>
      <c r="F32" s="72">
        <v>0</v>
      </c>
      <c r="G32" s="72">
        <v>0</v>
      </c>
      <c r="H32" s="72">
        <v>108.74785247791011</v>
      </c>
      <c r="I32" s="72">
        <v>0</v>
      </c>
      <c r="J32" s="72">
        <v>317.24006915097965</v>
      </c>
      <c r="K32" s="72">
        <v>0</v>
      </c>
      <c r="L32" s="72">
        <v>0</v>
      </c>
      <c r="M32" s="72">
        <v>0</v>
      </c>
      <c r="N32" s="72">
        <v>0</v>
      </c>
      <c r="O32" s="72">
        <v>510.71990464193073</v>
      </c>
    </row>
    <row r="33" spans="2:16" ht="15" x14ac:dyDescent="0.25">
      <c r="B33" s="67" t="s">
        <v>114</v>
      </c>
      <c r="C33" s="72">
        <v>0</v>
      </c>
      <c r="D33" s="72">
        <v>570.11018056089142</v>
      </c>
      <c r="E33" s="72">
        <v>64.635743373031119</v>
      </c>
      <c r="F33" s="72">
        <v>664.46407990779869</v>
      </c>
      <c r="G33" s="72">
        <v>0</v>
      </c>
      <c r="H33" s="72">
        <v>0</v>
      </c>
      <c r="I33" s="72">
        <v>19.261152516327318</v>
      </c>
      <c r="J33" s="72">
        <v>50.399600461006536</v>
      </c>
      <c r="K33" s="72">
        <v>41.529004994237418</v>
      </c>
      <c r="L33" s="72">
        <v>0</v>
      </c>
      <c r="M33" s="72">
        <v>29.070303495966193</v>
      </c>
      <c r="N33" s="72">
        <v>83.058009988474836</v>
      </c>
      <c r="O33" s="72">
        <v>1522.5280752977335</v>
      </c>
    </row>
    <row r="34" spans="2:16" ht="15" x14ac:dyDescent="0.25">
      <c r="B34" s="67" t="s">
        <v>79</v>
      </c>
      <c r="C34" s="72">
        <v>0</v>
      </c>
      <c r="D34" s="72">
        <v>0</v>
      </c>
      <c r="E34" s="72">
        <v>664.46407990779869</v>
      </c>
      <c r="F34" s="72">
        <v>0</v>
      </c>
      <c r="G34" s="72">
        <v>4502.0016212063001</v>
      </c>
      <c r="H34" s="72">
        <v>672.76988090664622</v>
      </c>
      <c r="I34" s="72">
        <v>0</v>
      </c>
      <c r="J34" s="72">
        <v>3152.9983403764886</v>
      </c>
      <c r="K34" s="72">
        <v>0</v>
      </c>
      <c r="L34" s="72">
        <v>526.58778332693043</v>
      </c>
      <c r="M34" s="72">
        <v>1043.208605455244</v>
      </c>
      <c r="N34" s="72">
        <v>337.21552055320785</v>
      </c>
      <c r="O34" s="72">
        <v>10899.245831732616</v>
      </c>
    </row>
    <row r="35" spans="2:16" ht="15.75" x14ac:dyDescent="0.25">
      <c r="B35" s="104" t="s">
        <v>62</v>
      </c>
      <c r="C35" s="105">
        <v>8820.7938839800227</v>
      </c>
      <c r="D35" s="105">
        <v>8723.7949411382815</v>
      </c>
      <c r="E35" s="105">
        <v>11785.350211294661</v>
      </c>
      <c r="F35" s="105">
        <v>9478.3475374567788</v>
      </c>
      <c r="G35" s="105">
        <v>13917.715113330771</v>
      </c>
      <c r="H35" s="105">
        <v>7411.8891663465229</v>
      </c>
      <c r="I35" s="105">
        <v>8042.8476450249718</v>
      </c>
      <c r="J35" s="105">
        <v>13576.446361890128</v>
      </c>
      <c r="K35" s="105">
        <v>5515.3065744653613</v>
      </c>
      <c r="L35" s="105">
        <v>6770.8142220514783</v>
      </c>
      <c r="M35" s="105">
        <v>7468.3603073376871</v>
      </c>
      <c r="N35" s="105">
        <v>13238.566377257008</v>
      </c>
      <c r="O35" s="105">
        <v>114750.23234157369</v>
      </c>
      <c r="P35" s="13"/>
    </row>
    <row r="36" spans="2:16" ht="15" x14ac:dyDescent="0.25">
      <c r="B36" s="67" t="s">
        <v>116</v>
      </c>
      <c r="C36" s="72">
        <v>0</v>
      </c>
      <c r="D36" s="72">
        <v>0</v>
      </c>
      <c r="E36" s="72">
        <v>0</v>
      </c>
      <c r="F36" s="72">
        <v>0</v>
      </c>
      <c r="G36" s="72">
        <v>0</v>
      </c>
      <c r="H36" s="72">
        <v>0</v>
      </c>
      <c r="I36" s="72">
        <v>0</v>
      </c>
      <c r="J36" s="72">
        <v>0</v>
      </c>
      <c r="K36" s="72">
        <v>0</v>
      </c>
      <c r="L36" s="72">
        <v>0</v>
      </c>
      <c r="M36" s="72">
        <v>0</v>
      </c>
      <c r="N36" s="72">
        <v>0</v>
      </c>
      <c r="O36" s="72">
        <v>0</v>
      </c>
    </row>
    <row r="37" spans="2:16" ht="15" x14ac:dyDescent="0.25">
      <c r="B37" s="67" t="s">
        <v>163</v>
      </c>
      <c r="C37" s="72">
        <v>0</v>
      </c>
      <c r="D37" s="72">
        <v>0</v>
      </c>
      <c r="E37" s="72">
        <v>0</v>
      </c>
      <c r="F37" s="72">
        <v>0</v>
      </c>
      <c r="G37" s="72">
        <v>0</v>
      </c>
      <c r="H37" s="72">
        <v>0</v>
      </c>
      <c r="I37" s="72">
        <v>0</v>
      </c>
      <c r="J37" s="72">
        <v>0</v>
      </c>
      <c r="K37" s="72">
        <v>0</v>
      </c>
      <c r="L37" s="72">
        <v>0</v>
      </c>
      <c r="M37" s="72">
        <v>0</v>
      </c>
      <c r="N37" s="72">
        <v>0</v>
      </c>
      <c r="O37" s="72">
        <v>0</v>
      </c>
      <c r="P37" s="13"/>
    </row>
    <row r="38" spans="2:16" ht="15" x14ac:dyDescent="0.25">
      <c r="B38" s="67" t="s">
        <v>65</v>
      </c>
      <c r="C38" s="72">
        <v>0</v>
      </c>
      <c r="D38" s="72">
        <v>0</v>
      </c>
      <c r="E38" s="72">
        <v>0</v>
      </c>
      <c r="F38" s="72">
        <v>0</v>
      </c>
      <c r="G38" s="72">
        <v>0</v>
      </c>
      <c r="H38" s="72">
        <v>0</v>
      </c>
      <c r="I38" s="72">
        <v>0</v>
      </c>
      <c r="J38" s="72">
        <v>0</v>
      </c>
      <c r="K38" s="72">
        <v>0</v>
      </c>
      <c r="L38" s="72">
        <v>0</v>
      </c>
      <c r="M38" s="72">
        <v>0</v>
      </c>
      <c r="N38" s="72">
        <v>0</v>
      </c>
      <c r="O38" s="72">
        <v>0</v>
      </c>
    </row>
    <row r="39" spans="2:16" ht="15" x14ac:dyDescent="0.25">
      <c r="B39" s="67" t="s">
        <v>121</v>
      </c>
      <c r="C39" s="72">
        <v>0</v>
      </c>
      <c r="D39" s="72">
        <v>0</v>
      </c>
      <c r="E39" s="72">
        <v>0</v>
      </c>
      <c r="F39" s="72">
        <v>0</v>
      </c>
      <c r="G39" s="72">
        <v>0</v>
      </c>
      <c r="H39" s="72">
        <v>0</v>
      </c>
      <c r="I39" s="72">
        <v>0</v>
      </c>
      <c r="J39" s="72">
        <v>0</v>
      </c>
      <c r="K39" s="72">
        <v>0</v>
      </c>
      <c r="L39" s="72">
        <v>0</v>
      </c>
      <c r="M39" s="72">
        <v>0</v>
      </c>
      <c r="N39" s="72">
        <v>0</v>
      </c>
      <c r="O39" s="72">
        <v>0</v>
      </c>
    </row>
    <row r="40" spans="2:16" ht="15" x14ac:dyDescent="0.25">
      <c r="B40" s="67" t="s">
        <v>79</v>
      </c>
      <c r="C40" s="72">
        <v>0</v>
      </c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2">
        <v>0</v>
      </c>
      <c r="M40" s="72">
        <v>0</v>
      </c>
      <c r="N40" s="72">
        <v>0</v>
      </c>
      <c r="O40" s="72">
        <v>0</v>
      </c>
    </row>
    <row r="41" spans="2:16" ht="15" x14ac:dyDescent="0.25">
      <c r="B41" s="67" t="s">
        <v>164</v>
      </c>
      <c r="C41" s="72">
        <v>0</v>
      </c>
      <c r="D41" s="72">
        <v>0</v>
      </c>
      <c r="E41" s="72">
        <v>0</v>
      </c>
      <c r="F41" s="72">
        <v>0</v>
      </c>
      <c r="G41" s="72">
        <v>0</v>
      </c>
      <c r="H41" s="72">
        <v>0</v>
      </c>
      <c r="I41" s="72">
        <v>0</v>
      </c>
      <c r="J41" s="72">
        <v>0</v>
      </c>
      <c r="K41" s="72">
        <v>0</v>
      </c>
      <c r="L41" s="72">
        <v>0</v>
      </c>
      <c r="M41" s="72">
        <v>0</v>
      </c>
      <c r="N41" s="72">
        <v>0</v>
      </c>
      <c r="O41" s="72">
        <v>0</v>
      </c>
    </row>
    <row r="42" spans="2:16" ht="15" x14ac:dyDescent="0.25">
      <c r="B42" s="67" t="s">
        <v>14</v>
      </c>
      <c r="C42" s="72">
        <v>0</v>
      </c>
      <c r="D42" s="72">
        <v>0</v>
      </c>
      <c r="E42" s="72">
        <v>0</v>
      </c>
      <c r="F42" s="72">
        <v>0</v>
      </c>
      <c r="G42" s="72">
        <v>0</v>
      </c>
      <c r="H42" s="72">
        <v>0</v>
      </c>
      <c r="I42" s="72">
        <v>0</v>
      </c>
      <c r="J42" s="72">
        <v>0</v>
      </c>
      <c r="K42" s="72">
        <v>0</v>
      </c>
      <c r="L42" s="72">
        <v>0</v>
      </c>
      <c r="M42" s="72">
        <v>0</v>
      </c>
      <c r="N42" s="72">
        <v>0</v>
      </c>
      <c r="O42" s="72">
        <v>0</v>
      </c>
    </row>
    <row r="43" spans="2:16" ht="15" x14ac:dyDescent="0.25">
      <c r="B43" s="67" t="s">
        <v>165</v>
      </c>
      <c r="C43" s="72">
        <v>0</v>
      </c>
      <c r="D43" s="72">
        <v>0</v>
      </c>
      <c r="E43" s="72">
        <v>0</v>
      </c>
      <c r="F43" s="72">
        <v>0</v>
      </c>
      <c r="G43" s="72">
        <v>0</v>
      </c>
      <c r="H43" s="72">
        <v>0</v>
      </c>
      <c r="I43" s="72">
        <v>0</v>
      </c>
      <c r="J43" s="72">
        <v>0</v>
      </c>
      <c r="K43" s="72">
        <v>0</v>
      </c>
      <c r="L43" s="72">
        <v>0</v>
      </c>
      <c r="M43" s="72">
        <v>0</v>
      </c>
      <c r="N43" s="72">
        <v>0</v>
      </c>
      <c r="O43" s="72">
        <v>0</v>
      </c>
    </row>
    <row r="44" spans="2:16" ht="15" x14ac:dyDescent="0.25">
      <c r="B44" s="67" t="s">
        <v>77</v>
      </c>
      <c r="C44" s="72">
        <v>0</v>
      </c>
      <c r="D44" s="72">
        <v>0</v>
      </c>
      <c r="E44" s="72">
        <v>0</v>
      </c>
      <c r="F44" s="72">
        <v>0</v>
      </c>
      <c r="G44" s="72">
        <v>0</v>
      </c>
      <c r="H44" s="72">
        <v>0</v>
      </c>
      <c r="I44" s="72">
        <v>0</v>
      </c>
      <c r="J44" s="72">
        <v>0</v>
      </c>
      <c r="K44" s="72">
        <v>0</v>
      </c>
      <c r="L44" s="72">
        <v>0</v>
      </c>
      <c r="M44" s="72">
        <v>0</v>
      </c>
      <c r="N44" s="72">
        <v>0</v>
      </c>
      <c r="O44" s="72">
        <v>0</v>
      </c>
    </row>
    <row r="45" spans="2:16" ht="15" x14ac:dyDescent="0.25">
      <c r="B45" s="67" t="s">
        <v>183</v>
      </c>
      <c r="C45" s="72">
        <v>0</v>
      </c>
      <c r="D45" s="72">
        <v>0</v>
      </c>
      <c r="E45" s="72">
        <v>0</v>
      </c>
      <c r="F45" s="72">
        <v>0</v>
      </c>
      <c r="G45" s="72">
        <v>0</v>
      </c>
      <c r="H45" s="72">
        <v>0</v>
      </c>
      <c r="I45" s="72">
        <v>0</v>
      </c>
      <c r="J45" s="72">
        <v>0</v>
      </c>
      <c r="K45" s="72">
        <v>0</v>
      </c>
      <c r="L45" s="72">
        <v>0</v>
      </c>
      <c r="M45" s="72">
        <v>0</v>
      </c>
      <c r="N45" s="72">
        <v>0</v>
      </c>
      <c r="O45" s="72">
        <v>0</v>
      </c>
    </row>
    <row r="46" spans="2:16" ht="15" x14ac:dyDescent="0.25">
      <c r="B46" s="67" t="s">
        <v>167</v>
      </c>
      <c r="C46" s="72">
        <v>0</v>
      </c>
      <c r="D46" s="72">
        <v>0</v>
      </c>
      <c r="E46" s="72">
        <v>0</v>
      </c>
      <c r="F46" s="72">
        <v>0</v>
      </c>
      <c r="G46" s="72">
        <v>0</v>
      </c>
      <c r="H46" s="72">
        <v>0</v>
      </c>
      <c r="I46" s="72">
        <v>0</v>
      </c>
      <c r="J46" s="72">
        <v>0</v>
      </c>
      <c r="K46" s="72">
        <v>0</v>
      </c>
      <c r="L46" s="72">
        <v>0</v>
      </c>
      <c r="M46" s="72">
        <v>0</v>
      </c>
      <c r="N46" s="72">
        <v>0</v>
      </c>
      <c r="O46" s="72">
        <v>0</v>
      </c>
    </row>
    <row r="47" spans="2:16" ht="15" x14ac:dyDescent="0.25">
      <c r="B47" s="67" t="s">
        <v>75</v>
      </c>
      <c r="C47" s="72">
        <v>0</v>
      </c>
      <c r="D47" s="72">
        <v>0</v>
      </c>
      <c r="E47" s="72">
        <v>0</v>
      </c>
      <c r="F47" s="72">
        <v>0</v>
      </c>
      <c r="G47" s="72">
        <v>0</v>
      </c>
      <c r="H47" s="72">
        <v>0</v>
      </c>
      <c r="I47" s="72">
        <v>0</v>
      </c>
      <c r="J47" s="72">
        <v>0</v>
      </c>
      <c r="K47" s="72">
        <v>0</v>
      </c>
      <c r="L47" s="72">
        <v>0</v>
      </c>
      <c r="M47" s="72">
        <v>0</v>
      </c>
      <c r="N47" s="72">
        <v>0</v>
      </c>
      <c r="O47" s="72">
        <v>0</v>
      </c>
      <c r="P47" s="13"/>
    </row>
    <row r="48" spans="2:16" ht="15" x14ac:dyDescent="0.25">
      <c r="B48" s="67" t="s">
        <v>122</v>
      </c>
      <c r="C48" s="72">
        <v>0</v>
      </c>
      <c r="D48" s="72">
        <v>0</v>
      </c>
      <c r="E48" s="72">
        <v>0</v>
      </c>
      <c r="F48" s="72">
        <v>0</v>
      </c>
      <c r="G48" s="72">
        <v>0</v>
      </c>
      <c r="H48" s="72">
        <v>0</v>
      </c>
      <c r="I48" s="72">
        <v>0</v>
      </c>
      <c r="J48" s="72">
        <v>0</v>
      </c>
      <c r="K48" s="72">
        <v>0</v>
      </c>
      <c r="L48" s="72">
        <v>0</v>
      </c>
      <c r="M48" s="72">
        <v>0</v>
      </c>
      <c r="N48" s="72">
        <v>0</v>
      </c>
      <c r="O48" s="72">
        <v>0</v>
      </c>
      <c r="P48" s="13"/>
    </row>
    <row r="49" spans="2:16" ht="15.75" x14ac:dyDescent="0.25">
      <c r="B49" s="106" t="s">
        <v>80</v>
      </c>
      <c r="C49" s="103">
        <v>8820.7938839800227</v>
      </c>
      <c r="D49" s="103">
        <v>8723.7949411382815</v>
      </c>
      <c r="E49" s="103">
        <v>11785.350211294661</v>
      </c>
      <c r="F49" s="103">
        <v>9478.3475374567788</v>
      </c>
      <c r="G49" s="103">
        <v>13917.715113330771</v>
      </c>
      <c r="H49" s="103">
        <v>7411.8891663465229</v>
      </c>
      <c r="I49" s="103">
        <v>8042.8476450249718</v>
      </c>
      <c r="J49" s="103">
        <v>13576.446361890128</v>
      </c>
      <c r="K49" s="103">
        <v>5515.3065744653613</v>
      </c>
      <c r="L49" s="103">
        <v>6770.8142220514783</v>
      </c>
      <c r="M49" s="103">
        <v>7468.3603073376871</v>
      </c>
      <c r="N49" s="103">
        <v>13238.566377257008</v>
      </c>
      <c r="O49" s="103">
        <v>114750.23234157369</v>
      </c>
    </row>
    <row r="50" spans="2:16" ht="15" x14ac:dyDescent="0.25">
      <c r="B50" s="67" t="s">
        <v>151</v>
      </c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2">
        <v>0</v>
      </c>
      <c r="M50" s="72">
        <v>0</v>
      </c>
      <c r="N50" s="72">
        <v>0</v>
      </c>
      <c r="O50" s="72">
        <v>0</v>
      </c>
      <c r="P50" s="13"/>
    </row>
    <row r="51" spans="2:16" ht="15" x14ac:dyDescent="0.25">
      <c r="B51" s="67" t="s">
        <v>81</v>
      </c>
      <c r="C51" s="72">
        <v>0</v>
      </c>
      <c r="D51" s="72">
        <v>0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72">
        <v>0</v>
      </c>
      <c r="N51" s="72">
        <v>0</v>
      </c>
      <c r="O51" s="72">
        <v>0</v>
      </c>
      <c r="P51" s="13"/>
    </row>
    <row r="52" spans="2:16" ht="15.75" x14ac:dyDescent="0.25">
      <c r="B52" s="106" t="s">
        <v>154</v>
      </c>
      <c r="C52" s="107">
        <v>11071.638268664363</v>
      </c>
      <c r="D52" s="107">
        <v>2534.4414527661875</v>
      </c>
      <c r="E52" s="107">
        <v>1416.443616340119</v>
      </c>
      <c r="F52" s="107">
        <v>3129.8140811883727</v>
      </c>
      <c r="G52" s="107">
        <v>-4343.03966448969</v>
      </c>
      <c r="H52" s="107">
        <v>2118.4000819567163</v>
      </c>
      <c r="I52" s="107">
        <v>979.46711998975354</v>
      </c>
      <c r="J52" s="107">
        <v>-4229.3747778204652</v>
      </c>
      <c r="K52" s="107">
        <v>1590.029320015366</v>
      </c>
      <c r="L52" s="107">
        <v>-780.94740171596914</v>
      </c>
      <c r="M52" s="107">
        <v>1293.1523063132281</v>
      </c>
      <c r="N52" s="107">
        <v>-5127.3979818158532</v>
      </c>
      <c r="O52" s="107">
        <v>9652.6264213921095</v>
      </c>
      <c r="P52" s="70"/>
    </row>
    <row r="53" spans="2:16" ht="15.75" x14ac:dyDescent="0.25">
      <c r="B53" s="106" t="s">
        <v>184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107">
        <v>0</v>
      </c>
      <c r="M53" s="107">
        <v>0</v>
      </c>
      <c r="N53" s="107">
        <v>0</v>
      </c>
      <c r="O53" s="107">
        <v>0</v>
      </c>
      <c r="P53" s="70"/>
    </row>
    <row r="54" spans="2:16" ht="15.75" x14ac:dyDescent="0.25">
      <c r="B54" s="106" t="s">
        <v>83</v>
      </c>
      <c r="C54" s="107">
        <v>11071.638268664363</v>
      </c>
      <c r="D54" s="107">
        <v>2534.4414527661875</v>
      </c>
      <c r="E54" s="107">
        <v>1416.443616340119</v>
      </c>
      <c r="F54" s="107">
        <v>3129.8140811883727</v>
      </c>
      <c r="G54" s="107">
        <v>-4343.03966448969</v>
      </c>
      <c r="H54" s="107">
        <v>2118.4000819567163</v>
      </c>
      <c r="I54" s="107">
        <v>979.46711998975354</v>
      </c>
      <c r="J54" s="107">
        <v>-4229.3747778204652</v>
      </c>
      <c r="K54" s="107">
        <v>1590.029320015366</v>
      </c>
      <c r="L54" s="107">
        <v>-780.94740171596914</v>
      </c>
      <c r="M54" s="107">
        <v>1293.1523063132281</v>
      </c>
      <c r="N54" s="107">
        <v>-5127.3979818158532</v>
      </c>
      <c r="O54" s="107">
        <v>9652.6264213921095</v>
      </c>
    </row>
    <row r="55" spans="2:16" ht="15" x14ac:dyDescent="0.25">
      <c r="B55" s="71"/>
      <c r="C55" s="71"/>
      <c r="D55" s="71"/>
      <c r="E55" s="71"/>
      <c r="F55" s="71"/>
      <c r="G55" s="71"/>
      <c r="H55" s="71"/>
      <c r="I55" s="71"/>
      <c r="J55" s="69"/>
      <c r="K55" s="71"/>
      <c r="L55" s="71"/>
      <c r="M55" s="71"/>
      <c r="N55" s="71"/>
      <c r="O55" s="99"/>
    </row>
    <row r="56" spans="2:16" ht="15" x14ac:dyDescent="0.25">
      <c r="B56" s="71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71"/>
    </row>
    <row r="57" spans="2:16" x14ac:dyDescent="0.2">
      <c r="H57" s="13"/>
      <c r="O57" s="99"/>
    </row>
    <row r="58" spans="2:16" x14ac:dyDescent="0.2">
      <c r="H58" s="13"/>
      <c r="O58" s="13"/>
    </row>
    <row r="59" spans="2:16" ht="15" x14ac:dyDescent="0.25"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</row>
    <row r="60" spans="2:16" ht="15" x14ac:dyDescent="0.25"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3"/>
    </row>
    <row r="61" spans="2:16" x14ac:dyDescent="0.2"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</row>
    <row r="70" spans="3:3" x14ac:dyDescent="0.2">
      <c r="C70" s="13"/>
    </row>
    <row r="71" spans="3:3" x14ac:dyDescent="0.2">
      <c r="C71" s="13"/>
    </row>
    <row r="74" spans="3:3" x14ac:dyDescent="0.2">
      <c r="C74" s="13"/>
    </row>
    <row r="75" spans="3:3" x14ac:dyDescent="0.2">
      <c r="C75" s="13"/>
    </row>
    <row r="76" spans="3:3" x14ac:dyDescent="0.2">
      <c r="C76" s="13"/>
    </row>
    <row r="77" spans="3:3" x14ac:dyDescent="0.2">
      <c r="C77" s="13"/>
    </row>
  </sheetData>
  <mergeCells count="4">
    <mergeCell ref="B4:O4"/>
    <mergeCell ref="B5:O5"/>
    <mergeCell ref="B6:O6"/>
    <mergeCell ref="B7:O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D8760-ECB3-4DD0-9379-8634E401E410}">
  <dimension ref="A3:T71"/>
  <sheetViews>
    <sheetView topLeftCell="E60" zoomScale="97" workbookViewId="0">
      <selection activeCell="B25" sqref="B25"/>
    </sheetView>
  </sheetViews>
  <sheetFormatPr defaultColWidth="11.42578125" defaultRowHeight="12.75" x14ac:dyDescent="0.2"/>
  <cols>
    <col min="1" max="1" width="4.5703125" style="8" customWidth="1"/>
    <col min="2" max="2" width="44.140625" style="8" customWidth="1"/>
    <col min="3" max="3" width="18.140625" style="8" customWidth="1"/>
    <col min="4" max="9" width="16.28515625" style="8" customWidth="1"/>
    <col min="10" max="10" width="16.7109375" style="8" customWidth="1"/>
    <col min="11" max="14" width="14.85546875" style="8" customWidth="1"/>
    <col min="15" max="20" width="17.7109375" style="8" customWidth="1"/>
    <col min="21" max="16384" width="11.42578125" style="8"/>
  </cols>
  <sheetData>
    <row r="3" spans="2:20" x14ac:dyDescent="0.2">
      <c r="C3" s="112" t="s">
        <v>1</v>
      </c>
      <c r="D3" s="112"/>
      <c r="Q3" s="13"/>
    </row>
    <row r="4" spans="2:20" x14ac:dyDescent="0.2">
      <c r="C4" s="113" t="s">
        <v>170</v>
      </c>
      <c r="D4" s="113"/>
      <c r="P4" s="6"/>
      <c r="Q4" s="6"/>
      <c r="R4" s="6"/>
      <c r="S4" s="6"/>
      <c r="T4" s="6"/>
    </row>
    <row r="5" spans="2:20" x14ac:dyDescent="0.2">
      <c r="C5" s="113" t="s">
        <v>173</v>
      </c>
      <c r="D5" s="113"/>
      <c r="P5" s="5"/>
      <c r="Q5" s="5"/>
      <c r="R5" s="5"/>
      <c r="S5" s="5"/>
      <c r="T5" s="5"/>
    </row>
    <row r="6" spans="2:20" x14ac:dyDescent="0.2">
      <c r="C6" s="112" t="s">
        <v>86</v>
      </c>
      <c r="D6" s="112"/>
      <c r="P6" s="5"/>
      <c r="Q6" s="5"/>
      <c r="R6" s="5"/>
      <c r="S6" s="5"/>
      <c r="T6" s="5"/>
    </row>
    <row r="7" spans="2:20" x14ac:dyDescent="0.2">
      <c r="P7" s="6"/>
      <c r="Q7" s="6"/>
      <c r="R7" s="6"/>
      <c r="S7" s="6"/>
      <c r="T7" s="6"/>
    </row>
    <row r="8" spans="2:20" x14ac:dyDescent="0.2">
      <c r="F8" s="13"/>
    </row>
    <row r="9" spans="2:20" ht="15" x14ac:dyDescent="0.25">
      <c r="B9" s="3" t="s">
        <v>58</v>
      </c>
      <c r="C9" s="75">
        <v>44197</v>
      </c>
      <c r="D9" s="75">
        <v>44228</v>
      </c>
      <c r="E9" s="75">
        <v>44256</v>
      </c>
      <c r="F9" s="75">
        <v>44287</v>
      </c>
      <c r="G9" s="75">
        <v>44317</v>
      </c>
      <c r="H9" s="75">
        <v>44348</v>
      </c>
      <c r="I9" s="75">
        <v>44378</v>
      </c>
      <c r="J9" s="75">
        <v>44409</v>
      </c>
      <c r="K9" s="75">
        <v>44440</v>
      </c>
      <c r="L9" s="75">
        <v>44470</v>
      </c>
      <c r="M9" s="75">
        <v>44501</v>
      </c>
      <c r="N9" s="75">
        <v>44531</v>
      </c>
      <c r="O9" s="75" t="s">
        <v>3</v>
      </c>
      <c r="P9" s="75"/>
      <c r="Q9" s="75"/>
      <c r="R9" s="75"/>
      <c r="S9" s="75"/>
      <c r="T9" s="75"/>
    </row>
    <row r="10" spans="2:20" ht="15.75" x14ac:dyDescent="0.25">
      <c r="B10" s="84" t="s">
        <v>132</v>
      </c>
      <c r="C10" s="83">
        <v>6146.7948409837381</v>
      </c>
      <c r="D10" s="83">
        <v>6307.0479852599537</v>
      </c>
      <c r="E10" s="83">
        <v>6294.840983737884</v>
      </c>
      <c r="F10" s="83">
        <v>8831.4737960426173</v>
      </c>
      <c r="G10" s="83">
        <v>6584.1060991748782</v>
      </c>
      <c r="H10" s="83">
        <v>9068.3203537611153</v>
      </c>
      <c r="I10" s="83">
        <v>10241.921371465194</v>
      </c>
      <c r="J10" s="83">
        <v>11018.540643595292</v>
      </c>
      <c r="K10" s="83">
        <v>7235.4847036769997</v>
      </c>
      <c r="L10" s="83">
        <v>11947.396236161179</v>
      </c>
      <c r="M10" s="83">
        <v>18117.380191300173</v>
      </c>
      <c r="N10" s="83">
        <v>25292.535448209564</v>
      </c>
      <c r="O10" s="83">
        <v>127085.84265336859</v>
      </c>
      <c r="P10" s="76"/>
      <c r="Q10" s="76"/>
      <c r="R10" s="76"/>
      <c r="S10" s="76"/>
      <c r="T10" s="76"/>
    </row>
    <row r="11" spans="2:20" ht="15.75" x14ac:dyDescent="0.25">
      <c r="B11" s="84" t="s">
        <v>133</v>
      </c>
      <c r="C11" s="93">
        <v>6019.2934390771452</v>
      </c>
      <c r="D11" s="93">
        <v>0</v>
      </c>
      <c r="E11" s="93">
        <v>0</v>
      </c>
      <c r="F11" s="93">
        <v>0</v>
      </c>
      <c r="G11" s="93">
        <v>0</v>
      </c>
      <c r="H11" s="93">
        <v>0</v>
      </c>
      <c r="I11" s="93">
        <v>0</v>
      </c>
      <c r="J11" s="93">
        <v>0</v>
      </c>
      <c r="K11" s="93">
        <v>0</v>
      </c>
      <c r="L11" s="93">
        <v>0</v>
      </c>
      <c r="M11" s="93">
        <v>0</v>
      </c>
      <c r="N11" s="93">
        <v>0</v>
      </c>
      <c r="O11" s="93">
        <v>6019.2934390771452</v>
      </c>
      <c r="P11" s="76"/>
      <c r="Q11" s="76"/>
      <c r="R11" s="76"/>
      <c r="S11" s="76"/>
      <c r="T11" s="76"/>
    </row>
    <row r="12" spans="2:20" ht="15.75" x14ac:dyDescent="0.25">
      <c r="B12" s="84" t="s">
        <v>131</v>
      </c>
      <c r="C12" s="83">
        <v>12166.088280060883</v>
      </c>
      <c r="D12" s="83">
        <v>6307.0479852599537</v>
      </c>
      <c r="E12" s="83">
        <v>6294.840983737884</v>
      </c>
      <c r="F12" s="83">
        <v>8831.4737960426173</v>
      </c>
      <c r="G12" s="83">
        <v>6584.1060991748782</v>
      </c>
      <c r="H12" s="83">
        <v>9068.3203537611153</v>
      </c>
      <c r="I12" s="83">
        <v>10241.921371465194</v>
      </c>
      <c r="J12" s="83">
        <v>11018.540643595292</v>
      </c>
      <c r="K12" s="83">
        <v>7235.4847036769997</v>
      </c>
      <c r="L12" s="83">
        <v>11947.396236161179</v>
      </c>
      <c r="M12" s="83">
        <v>18117.380191300173</v>
      </c>
      <c r="N12" s="83">
        <v>25292.535448209564</v>
      </c>
      <c r="O12" s="83">
        <v>133105.13609244573</v>
      </c>
      <c r="P12" s="76"/>
      <c r="Q12" s="76"/>
      <c r="R12" s="76"/>
      <c r="S12" s="76"/>
      <c r="T12" s="76"/>
    </row>
    <row r="13" spans="2:20" ht="15" x14ac:dyDescent="0.25">
      <c r="B13" s="3" t="s">
        <v>62</v>
      </c>
      <c r="C13" s="77">
        <v>0</v>
      </c>
      <c r="D13" s="77">
        <v>0</v>
      </c>
      <c r="E13" s="77">
        <v>0</v>
      </c>
      <c r="F13" s="77">
        <v>0</v>
      </c>
      <c r="G13" s="77">
        <v>0</v>
      </c>
      <c r="H13" s="77">
        <v>0</v>
      </c>
      <c r="I13" s="77">
        <v>0</v>
      </c>
      <c r="J13" s="77">
        <v>0</v>
      </c>
      <c r="K13" s="77">
        <v>0</v>
      </c>
      <c r="L13" s="77">
        <v>0</v>
      </c>
      <c r="M13" s="77">
        <v>0</v>
      </c>
      <c r="N13" s="77">
        <v>0</v>
      </c>
      <c r="O13" s="77">
        <v>0</v>
      </c>
      <c r="P13" s="76"/>
      <c r="Q13" s="76"/>
      <c r="R13" s="76"/>
      <c r="S13" s="76"/>
      <c r="T13" s="76"/>
    </row>
    <row r="14" spans="2:20" ht="15" x14ac:dyDescent="0.25">
      <c r="B14" s="3" t="s">
        <v>63</v>
      </c>
      <c r="C14" s="77">
        <v>3991.9292910358085</v>
      </c>
      <c r="D14" s="77">
        <v>4559.7406873347754</v>
      </c>
      <c r="E14" s="77">
        <v>4115.2195145397736</v>
      </c>
      <c r="F14" s="77">
        <v>5709.5241688696633</v>
      </c>
      <c r="G14" s="77">
        <v>3537.0451445966514</v>
      </c>
      <c r="H14" s="77">
        <v>1418.9760314027076</v>
      </c>
      <c r="I14" s="77">
        <v>3435.0477481374674</v>
      </c>
      <c r="J14" s="77">
        <v>3372.8013698630139</v>
      </c>
      <c r="K14" s="77">
        <v>3464.7731314587841</v>
      </c>
      <c r="L14" s="77">
        <v>4028.8915805495476</v>
      </c>
      <c r="M14" s="77">
        <v>4187.8084566210046</v>
      </c>
      <c r="N14" s="77">
        <v>8250.4465798285655</v>
      </c>
      <c r="O14" s="77">
        <v>50072.203704237771</v>
      </c>
      <c r="P14" s="69"/>
      <c r="Q14" s="69"/>
      <c r="R14" s="69"/>
      <c r="S14" s="69"/>
      <c r="T14" s="69"/>
    </row>
    <row r="15" spans="2:20" ht="15" x14ac:dyDescent="0.25">
      <c r="B15" s="3" t="s">
        <v>155</v>
      </c>
      <c r="C15" s="77">
        <v>289.82962509012259</v>
      </c>
      <c r="D15" s="77">
        <v>0</v>
      </c>
      <c r="E15" s="77">
        <v>0</v>
      </c>
      <c r="F15" s="77">
        <v>0</v>
      </c>
      <c r="G15" s="77">
        <v>1194.1830060081711</v>
      </c>
      <c r="H15" s="77">
        <v>298.7346980693743</v>
      </c>
      <c r="I15" s="77">
        <v>0</v>
      </c>
      <c r="J15" s="77">
        <v>0</v>
      </c>
      <c r="K15" s="77">
        <v>0</v>
      </c>
      <c r="L15" s="77">
        <v>0</v>
      </c>
      <c r="M15" s="77">
        <v>1224.2099649122808</v>
      </c>
      <c r="N15" s="77">
        <v>0</v>
      </c>
      <c r="O15" s="77">
        <v>3006.9572940799485</v>
      </c>
      <c r="P15" s="69"/>
      <c r="Q15" s="69"/>
      <c r="R15" s="69"/>
      <c r="S15" s="69"/>
      <c r="T15" s="69"/>
    </row>
    <row r="16" spans="2:20" ht="15" x14ac:dyDescent="0.25">
      <c r="B16" s="3" t="s">
        <v>65</v>
      </c>
      <c r="C16" s="77">
        <v>0</v>
      </c>
      <c r="D16" s="77">
        <v>0</v>
      </c>
      <c r="E16" s="77">
        <v>0</v>
      </c>
      <c r="F16" s="77">
        <v>0</v>
      </c>
      <c r="G16" s="77">
        <v>3093.4544901065447</v>
      </c>
      <c r="H16" s="77">
        <v>0</v>
      </c>
      <c r="I16" s="77">
        <v>0</v>
      </c>
      <c r="J16" s="77">
        <v>1230.5970768244813</v>
      </c>
      <c r="K16" s="77">
        <v>730.97229832572293</v>
      </c>
      <c r="L16" s="77">
        <v>0</v>
      </c>
      <c r="M16" s="77">
        <v>0</v>
      </c>
      <c r="N16" s="77">
        <v>0</v>
      </c>
      <c r="O16" s="77">
        <v>5055.0238652567486</v>
      </c>
      <c r="P16" s="69"/>
      <c r="Q16" s="69"/>
      <c r="R16" s="69"/>
      <c r="S16" s="69"/>
      <c r="T16" s="69"/>
    </row>
    <row r="17" spans="2:20" ht="15" x14ac:dyDescent="0.25">
      <c r="B17" s="3" t="s">
        <v>97</v>
      </c>
      <c r="C17" s="77">
        <v>0</v>
      </c>
      <c r="D17" s="77">
        <v>0</v>
      </c>
      <c r="E17" s="77">
        <v>0</v>
      </c>
      <c r="F17" s="77">
        <v>0</v>
      </c>
      <c r="G17" s="77">
        <v>0</v>
      </c>
      <c r="H17" s="77">
        <v>0</v>
      </c>
      <c r="I17" s="77">
        <v>0</v>
      </c>
      <c r="J17" s="77">
        <v>0</v>
      </c>
      <c r="K17" s="77">
        <v>0</v>
      </c>
      <c r="L17" s="77">
        <v>0</v>
      </c>
      <c r="M17" s="77">
        <v>0</v>
      </c>
      <c r="N17" s="77">
        <v>0</v>
      </c>
      <c r="O17" s="77">
        <v>0</v>
      </c>
      <c r="P17" s="69"/>
      <c r="Q17" s="69"/>
      <c r="R17" s="69"/>
      <c r="S17" s="69"/>
      <c r="T17" s="69"/>
    </row>
    <row r="18" spans="2:20" ht="15" x14ac:dyDescent="0.25">
      <c r="B18" s="3" t="s">
        <v>98</v>
      </c>
      <c r="C18" s="77">
        <v>0</v>
      </c>
      <c r="D18" s="77">
        <v>0</v>
      </c>
      <c r="E18" s="77">
        <v>0</v>
      </c>
      <c r="F18" s="77">
        <v>0</v>
      </c>
      <c r="G18" s="77">
        <v>0</v>
      </c>
      <c r="H18" s="77">
        <v>0</v>
      </c>
      <c r="I18" s="77">
        <v>0</v>
      </c>
      <c r="J18" s="77">
        <v>0</v>
      </c>
      <c r="K18" s="77">
        <v>0</v>
      </c>
      <c r="L18" s="77">
        <v>0</v>
      </c>
      <c r="M18" s="77">
        <v>0</v>
      </c>
      <c r="N18" s="77">
        <v>0</v>
      </c>
      <c r="O18" s="77">
        <v>0</v>
      </c>
      <c r="P18" s="69"/>
      <c r="Q18" s="69"/>
      <c r="R18" s="69"/>
      <c r="S18" s="69"/>
      <c r="T18" s="69"/>
    </row>
    <row r="19" spans="2:20" ht="15" x14ac:dyDescent="0.25">
      <c r="B19" s="3" t="s">
        <v>66</v>
      </c>
      <c r="C19" s="77">
        <v>1951.6726748377794</v>
      </c>
      <c r="D19" s="77">
        <v>1995.1817351598172</v>
      </c>
      <c r="E19" s="77">
        <v>2026.08709444845</v>
      </c>
      <c r="F19" s="77">
        <v>1554.2712694063925</v>
      </c>
      <c r="G19" s="77">
        <v>1516.1636798846432</v>
      </c>
      <c r="H19" s="77">
        <v>595.91404502122896</v>
      </c>
      <c r="I19" s="77">
        <v>2510.789897300328</v>
      </c>
      <c r="J19" s="77">
        <v>1433.4708956180405</v>
      </c>
      <c r="K19" s="77">
        <v>1450.9915244732838</v>
      </c>
      <c r="L19" s="77">
        <v>1193.8207962829449</v>
      </c>
      <c r="M19" s="77">
        <v>1311.9030873988625</v>
      </c>
      <c r="N19" s="77">
        <v>952.39156420732206</v>
      </c>
      <c r="O19" s="77">
        <v>18492.658264039095</v>
      </c>
      <c r="P19" s="69"/>
      <c r="Q19" s="69"/>
      <c r="R19" s="69"/>
      <c r="S19" s="69"/>
      <c r="T19" s="69"/>
    </row>
    <row r="20" spans="2:20" ht="15" x14ac:dyDescent="0.25">
      <c r="B20" s="3" t="s">
        <v>143</v>
      </c>
      <c r="C20" s="77">
        <v>3038.4162460946891</v>
      </c>
      <c r="D20" s="77">
        <v>5265.5806296563323</v>
      </c>
      <c r="E20" s="77">
        <v>2316.9970199471281</v>
      </c>
      <c r="F20" s="77">
        <v>2722.3988896899787</v>
      </c>
      <c r="G20" s="77">
        <v>2816.4791393094611</v>
      </c>
      <c r="H20" s="77">
        <v>4870.4669547384447</v>
      </c>
      <c r="I20" s="77">
        <v>2085.7171391492429</v>
      </c>
      <c r="J20" s="77">
        <v>2742.1626836497635</v>
      </c>
      <c r="K20" s="77">
        <v>2327.3768965793479</v>
      </c>
      <c r="L20" s="77">
        <v>3772.8308259232554</v>
      </c>
      <c r="M20" s="77">
        <v>2639.9236686693903</v>
      </c>
      <c r="N20" s="77">
        <v>1859.4147996475208</v>
      </c>
      <c r="O20" s="77">
        <v>36457.764893054547</v>
      </c>
      <c r="P20" s="69"/>
      <c r="Q20" s="69"/>
      <c r="R20" s="69"/>
      <c r="S20" s="69"/>
      <c r="T20" s="69"/>
    </row>
    <row r="21" spans="2:20" ht="15" x14ac:dyDescent="0.25">
      <c r="B21" s="3" t="s">
        <v>158</v>
      </c>
      <c r="C21" s="77">
        <v>-1671.128935352079</v>
      </c>
      <c r="D21" s="77">
        <v>-2896.0693463109833</v>
      </c>
      <c r="E21" s="77">
        <v>-1274.3483609709206</v>
      </c>
      <c r="F21" s="77">
        <v>-1497.3193893294886</v>
      </c>
      <c r="G21" s="77">
        <v>-1549.0635266202037</v>
      </c>
      <c r="H21" s="77">
        <v>-2678.7568251061448</v>
      </c>
      <c r="I21" s="77">
        <v>-1147.1444265320838</v>
      </c>
      <c r="J21" s="77">
        <v>-1508.1894760073701</v>
      </c>
      <c r="K21" s="77">
        <v>-1280.0572931186414</v>
      </c>
      <c r="L21" s="77">
        <v>-2075.0569542577905</v>
      </c>
      <c r="M21" s="77">
        <v>-1451.9580177681648</v>
      </c>
      <c r="N21" s="77">
        <v>-1022.6781398061366</v>
      </c>
      <c r="O21" s="77">
        <v>-20051.770691180009</v>
      </c>
      <c r="P21" s="69"/>
      <c r="Q21" s="69"/>
      <c r="R21" s="69"/>
      <c r="S21" s="69"/>
      <c r="T21" s="69"/>
    </row>
    <row r="22" spans="2:20" ht="15" x14ac:dyDescent="0.25">
      <c r="B22" s="3" t="s">
        <v>68</v>
      </c>
      <c r="C22" s="77">
        <v>1181.7203749098774</v>
      </c>
      <c r="D22" s="77">
        <v>1546.558295281583</v>
      </c>
      <c r="E22" s="77">
        <v>2024.4206520868381</v>
      </c>
      <c r="F22" s="77">
        <v>673.2618245614035</v>
      </c>
      <c r="G22" s="77">
        <v>1055.358021629416</v>
      </c>
      <c r="H22" s="77">
        <v>690.54139485700557</v>
      </c>
      <c r="I22" s="77">
        <v>520.94834639109195</v>
      </c>
      <c r="J22" s="77">
        <v>494.66738123848438</v>
      </c>
      <c r="K22" s="77">
        <v>521.80033645758238</v>
      </c>
      <c r="L22" s="77">
        <v>859.10800288392215</v>
      </c>
      <c r="M22" s="77">
        <v>0</v>
      </c>
      <c r="N22" s="77">
        <v>508.07760954898669</v>
      </c>
      <c r="O22" s="77">
        <v>10076.462239846189</v>
      </c>
      <c r="P22" s="69"/>
      <c r="Q22" s="69"/>
      <c r="R22" s="69"/>
      <c r="S22" s="69"/>
      <c r="T22" s="69"/>
    </row>
    <row r="23" spans="2:20" ht="15" x14ac:dyDescent="0.25">
      <c r="B23" s="3" t="s">
        <v>146</v>
      </c>
      <c r="C23" s="77">
        <v>0</v>
      </c>
      <c r="D23" s="77">
        <v>0</v>
      </c>
      <c r="E23" s="77">
        <v>0</v>
      </c>
      <c r="F23" s="77">
        <v>0</v>
      </c>
      <c r="G23" s="77">
        <v>0</v>
      </c>
      <c r="H23" s="77">
        <v>0</v>
      </c>
      <c r="I23" s="77">
        <v>0</v>
      </c>
      <c r="J23" s="77">
        <v>0</v>
      </c>
      <c r="K23" s="77">
        <v>0</v>
      </c>
      <c r="L23" s="77">
        <v>0</v>
      </c>
      <c r="M23" s="77">
        <v>0</v>
      </c>
      <c r="N23" s="77">
        <v>0</v>
      </c>
      <c r="O23" s="77">
        <v>0</v>
      </c>
      <c r="P23" s="69"/>
      <c r="Q23" s="69"/>
      <c r="R23" s="69"/>
      <c r="S23" s="69"/>
      <c r="T23" s="69"/>
    </row>
    <row r="24" spans="2:20" ht="15" x14ac:dyDescent="0.25">
      <c r="B24" s="3" t="s">
        <v>13</v>
      </c>
      <c r="C24" s="77">
        <v>0</v>
      </c>
      <c r="D24" s="77">
        <v>0</v>
      </c>
      <c r="E24" s="77">
        <v>0</v>
      </c>
      <c r="F24" s="77">
        <v>0</v>
      </c>
      <c r="G24" s="77">
        <v>0</v>
      </c>
      <c r="H24" s="77">
        <v>0</v>
      </c>
      <c r="I24" s="77">
        <v>0</v>
      </c>
      <c r="J24" s="77">
        <v>0</v>
      </c>
      <c r="K24" s="77">
        <v>0</v>
      </c>
      <c r="L24" s="77">
        <v>0</v>
      </c>
      <c r="M24" s="77">
        <v>0</v>
      </c>
      <c r="N24" s="77">
        <v>0</v>
      </c>
      <c r="O24" s="77">
        <v>0</v>
      </c>
      <c r="P24" s="69"/>
      <c r="Q24" s="69"/>
      <c r="R24" s="69"/>
      <c r="S24" s="69"/>
      <c r="T24" s="69"/>
    </row>
    <row r="25" spans="2:20" ht="15" x14ac:dyDescent="0.25">
      <c r="B25" s="3" t="s">
        <v>159</v>
      </c>
      <c r="C25" s="77">
        <v>389.61654217736117</v>
      </c>
      <c r="D25" s="77">
        <v>295.70319634703196</v>
      </c>
      <c r="E25" s="77">
        <v>1090.1079548185533</v>
      </c>
      <c r="F25" s="77">
        <v>151.45690715372908</v>
      </c>
      <c r="G25" s="77">
        <v>203.21397100056075</v>
      </c>
      <c r="H25" s="77">
        <v>514.13134663141864</v>
      </c>
      <c r="I25" s="77">
        <v>110.30710117760155</v>
      </c>
      <c r="J25" s="77">
        <v>110.96108307297925</v>
      </c>
      <c r="K25" s="77">
        <v>114.17648001281744</v>
      </c>
      <c r="L25" s="77">
        <v>112.35177441320197</v>
      </c>
      <c r="M25" s="77">
        <v>527.26052775775054</v>
      </c>
      <c r="N25" s="77">
        <v>118.76335816710726</v>
      </c>
      <c r="O25" s="77">
        <v>3738.050242730113</v>
      </c>
      <c r="P25" s="69"/>
      <c r="Q25" s="69"/>
      <c r="R25" s="69"/>
      <c r="S25" s="69"/>
      <c r="T25" s="69"/>
    </row>
    <row r="26" spans="2:20" ht="15" x14ac:dyDescent="0.25">
      <c r="B26" s="3" t="s">
        <v>70</v>
      </c>
      <c r="C26" s="77">
        <v>0</v>
      </c>
      <c r="D26" s="77">
        <v>0</v>
      </c>
      <c r="E26" s="77">
        <v>0</v>
      </c>
      <c r="F26" s="77">
        <v>0</v>
      </c>
      <c r="G26" s="77">
        <v>0</v>
      </c>
      <c r="H26" s="77">
        <v>0</v>
      </c>
      <c r="I26" s="77">
        <v>0</v>
      </c>
      <c r="J26" s="77">
        <v>0</v>
      </c>
      <c r="K26" s="77">
        <v>0</v>
      </c>
      <c r="L26" s="77">
        <v>0</v>
      </c>
      <c r="M26" s="77">
        <v>0</v>
      </c>
      <c r="N26" s="77">
        <v>0</v>
      </c>
      <c r="O26" s="77">
        <v>0</v>
      </c>
      <c r="P26" s="69"/>
      <c r="Q26" s="69"/>
      <c r="R26" s="69"/>
      <c r="S26" s="69"/>
      <c r="T26" s="69"/>
    </row>
    <row r="27" spans="2:20" ht="15" x14ac:dyDescent="0.25">
      <c r="B27" s="3" t="s">
        <v>160</v>
      </c>
      <c r="C27" s="77">
        <v>1392.3867993270849</v>
      </c>
      <c r="D27" s="77">
        <v>0</v>
      </c>
      <c r="E27" s="77">
        <v>0</v>
      </c>
      <c r="F27" s="77">
        <v>71.043604261796034</v>
      </c>
      <c r="G27" s="77">
        <v>1388.8289994392374</v>
      </c>
      <c r="H27" s="77">
        <v>263.68</v>
      </c>
      <c r="I27" s="77">
        <v>349.32238564447658</v>
      </c>
      <c r="J27" s="77">
        <v>1573.7476444764879</v>
      </c>
      <c r="K27" s="77">
        <v>0</v>
      </c>
      <c r="L27" s="77">
        <v>0</v>
      </c>
      <c r="M27" s="77">
        <v>0</v>
      </c>
      <c r="N27" s="77">
        <v>0</v>
      </c>
      <c r="O27" s="77">
        <v>5039.0094331490818</v>
      </c>
      <c r="P27" s="69"/>
      <c r="Q27" s="69"/>
      <c r="R27" s="69"/>
      <c r="S27" s="69"/>
      <c r="T27" s="69"/>
    </row>
    <row r="28" spans="2:20" ht="15" x14ac:dyDescent="0.25">
      <c r="B28" s="3" t="s">
        <v>72</v>
      </c>
      <c r="C28" s="77">
        <v>32.228211167187375</v>
      </c>
      <c r="D28" s="77">
        <v>26.037426900584798</v>
      </c>
      <c r="E28" s="77">
        <v>65.333012897540655</v>
      </c>
      <c r="F28" s="77">
        <v>161.37804998798367</v>
      </c>
      <c r="G28" s="77">
        <v>405.38306304574229</v>
      </c>
      <c r="H28" s="77">
        <v>398.75762236641833</v>
      </c>
      <c r="I28" s="77">
        <v>412.34193543218771</v>
      </c>
      <c r="J28" s="77">
        <v>443.45641528478728</v>
      </c>
      <c r="K28" s="77">
        <v>67.876760394136028</v>
      </c>
      <c r="L28" s="77">
        <v>425.25253384603064</v>
      </c>
      <c r="M28" s="77">
        <v>0</v>
      </c>
      <c r="N28" s="77">
        <v>0</v>
      </c>
      <c r="O28" s="77">
        <v>2438.0450313225988</v>
      </c>
      <c r="P28" s="69"/>
      <c r="Q28" s="69"/>
      <c r="R28" s="69"/>
      <c r="S28" s="69"/>
      <c r="T28" s="69"/>
    </row>
    <row r="29" spans="2:20" ht="15" x14ac:dyDescent="0.25">
      <c r="B29" s="3" t="s">
        <v>161</v>
      </c>
      <c r="C29" s="77">
        <v>0</v>
      </c>
      <c r="D29" s="77">
        <v>0</v>
      </c>
      <c r="E29" s="77">
        <v>0</v>
      </c>
      <c r="F29" s="77">
        <v>0</v>
      </c>
      <c r="G29" s="77">
        <v>0</v>
      </c>
      <c r="H29" s="77">
        <v>0</v>
      </c>
      <c r="I29" s="77">
        <v>0</v>
      </c>
      <c r="J29" s="77">
        <v>0</v>
      </c>
      <c r="K29" s="77">
        <v>0</v>
      </c>
      <c r="L29" s="77">
        <v>0</v>
      </c>
      <c r="M29" s="77">
        <v>106.85098133461507</v>
      </c>
      <c r="N29" s="77">
        <v>106.85598013298086</v>
      </c>
      <c r="O29" s="77">
        <v>213.70696146759596</v>
      </c>
      <c r="P29" s="69"/>
      <c r="Q29" s="69"/>
      <c r="R29" s="69"/>
      <c r="S29" s="69"/>
      <c r="T29" s="69"/>
    </row>
    <row r="30" spans="2:20" ht="15" x14ac:dyDescent="0.25">
      <c r="B30" s="3" t="s">
        <v>74</v>
      </c>
      <c r="C30" s="77">
        <v>747.61930625650893</v>
      </c>
      <c r="D30" s="77">
        <v>725.18026115517102</v>
      </c>
      <c r="E30" s="77">
        <v>772.52041977088845</v>
      </c>
      <c r="F30" s="77">
        <v>413.6013951774413</v>
      </c>
      <c r="G30" s="77">
        <v>0</v>
      </c>
      <c r="H30" s="77">
        <v>594.43239605863971</v>
      </c>
      <c r="I30" s="77">
        <v>558.28365296803656</v>
      </c>
      <c r="J30" s="77">
        <v>737.48007370023231</v>
      </c>
      <c r="K30" s="77">
        <v>425.92591524473283</v>
      </c>
      <c r="L30" s="77">
        <v>750.22247857085642</v>
      </c>
      <c r="M30" s="77">
        <v>0</v>
      </c>
      <c r="N30" s="77">
        <v>0</v>
      </c>
      <c r="O30" s="77">
        <v>5725.2658989025085</v>
      </c>
      <c r="P30" s="69"/>
      <c r="Q30" s="69"/>
      <c r="R30" s="69"/>
      <c r="S30" s="69"/>
      <c r="T30" s="69"/>
    </row>
    <row r="31" spans="2:20" ht="15" x14ac:dyDescent="0.25">
      <c r="B31" s="3" t="s">
        <v>75</v>
      </c>
      <c r="C31" s="77">
        <v>0</v>
      </c>
      <c r="D31" s="77">
        <v>0</v>
      </c>
      <c r="E31" s="77">
        <v>0</v>
      </c>
      <c r="F31" s="77">
        <v>0</v>
      </c>
      <c r="G31" s="77">
        <v>297.65497332372024</v>
      </c>
      <c r="H31" s="77">
        <v>0</v>
      </c>
      <c r="I31" s="77">
        <v>0</v>
      </c>
      <c r="J31" s="77">
        <v>0</v>
      </c>
      <c r="K31" s="77">
        <v>0</v>
      </c>
      <c r="L31" s="77">
        <v>0</v>
      </c>
      <c r="M31" s="77">
        <v>0</v>
      </c>
      <c r="N31" s="77">
        <v>250.78747096050631</v>
      </c>
      <c r="O31" s="77">
        <v>548.44244428422655</v>
      </c>
      <c r="P31" s="69"/>
      <c r="Q31" s="69"/>
      <c r="R31" s="69"/>
      <c r="S31" s="69"/>
      <c r="T31" s="69"/>
    </row>
    <row r="32" spans="2:20" ht="15" x14ac:dyDescent="0.25">
      <c r="B32" s="3" t="s">
        <v>168</v>
      </c>
      <c r="C32" s="77">
        <v>0</v>
      </c>
      <c r="D32" s="77">
        <v>0</v>
      </c>
      <c r="E32" s="77">
        <v>0</v>
      </c>
      <c r="F32" s="77">
        <v>0</v>
      </c>
      <c r="G32" s="77">
        <v>0</v>
      </c>
      <c r="H32" s="77">
        <v>0</v>
      </c>
      <c r="I32" s="77">
        <v>0</v>
      </c>
      <c r="J32" s="77">
        <v>0</v>
      </c>
      <c r="K32" s="77">
        <v>0</v>
      </c>
      <c r="L32" s="77">
        <v>0</v>
      </c>
      <c r="M32" s="77">
        <v>0</v>
      </c>
      <c r="N32" s="77">
        <v>0</v>
      </c>
      <c r="O32" s="77">
        <v>0</v>
      </c>
      <c r="P32" s="69"/>
      <c r="Q32" s="69"/>
      <c r="R32" s="69"/>
      <c r="S32" s="69"/>
      <c r="T32" s="69"/>
    </row>
    <row r="33" spans="2:20" ht="15" x14ac:dyDescent="0.25">
      <c r="B33" s="3" t="s">
        <v>174</v>
      </c>
      <c r="C33" s="77">
        <v>0</v>
      </c>
      <c r="D33" s="77">
        <v>0</v>
      </c>
      <c r="E33" s="77">
        <v>0</v>
      </c>
      <c r="F33" s="77">
        <v>0</v>
      </c>
      <c r="G33" s="77">
        <v>0</v>
      </c>
      <c r="H33" s="77">
        <v>0</v>
      </c>
      <c r="I33" s="77">
        <v>0</v>
      </c>
      <c r="J33" s="77">
        <v>0</v>
      </c>
      <c r="K33" s="77">
        <v>0</v>
      </c>
      <c r="L33" s="77">
        <v>0</v>
      </c>
      <c r="M33" s="77">
        <v>0</v>
      </c>
      <c r="N33" s="77">
        <v>0</v>
      </c>
      <c r="O33" s="77">
        <v>0</v>
      </c>
      <c r="P33" s="69"/>
      <c r="Q33" s="69"/>
      <c r="R33" s="69"/>
      <c r="S33" s="69"/>
      <c r="T33" s="69"/>
    </row>
    <row r="34" spans="2:20" ht="15" x14ac:dyDescent="0.25">
      <c r="B34" s="3" t="s">
        <v>164</v>
      </c>
      <c r="C34" s="77">
        <v>91.604524553392608</v>
      </c>
      <c r="D34" s="77">
        <v>0</v>
      </c>
      <c r="E34" s="77">
        <v>0</v>
      </c>
      <c r="F34" s="77">
        <v>0</v>
      </c>
      <c r="G34" s="77">
        <v>556.12916206040222</v>
      </c>
      <c r="H34" s="77">
        <v>106.19962124489304</v>
      </c>
      <c r="I34" s="77">
        <v>33.164431627012732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787.09773948570057</v>
      </c>
      <c r="P34" s="69"/>
      <c r="Q34" s="69"/>
      <c r="R34" s="69"/>
      <c r="S34" s="69"/>
      <c r="T34" s="69"/>
    </row>
    <row r="35" spans="2:20" ht="15" x14ac:dyDescent="0.25">
      <c r="B35" s="3" t="s">
        <v>79</v>
      </c>
      <c r="C35" s="78">
        <v>0</v>
      </c>
      <c r="D35" s="78">
        <v>0</v>
      </c>
      <c r="E35" s="78">
        <v>0</v>
      </c>
      <c r="F35" s="78">
        <v>1982.4512514619885</v>
      </c>
      <c r="G35" s="78">
        <v>1680.7032444124009</v>
      </c>
      <c r="H35" s="78">
        <v>1417.7985320836337</v>
      </c>
      <c r="I35" s="78">
        <v>1215.7120701754384</v>
      </c>
      <c r="J35" s="78">
        <v>1279.471316510454</v>
      </c>
      <c r="K35" s="78">
        <v>1354.9969718817592</v>
      </c>
      <c r="L35" s="78">
        <v>2022.8026115517105</v>
      </c>
      <c r="M35" s="78">
        <v>807.19289657934792</v>
      </c>
      <c r="N35" s="78">
        <v>1331.7690939677964</v>
      </c>
      <c r="O35" s="78">
        <v>13092.897988624529</v>
      </c>
      <c r="P35" s="69"/>
      <c r="Q35" s="69"/>
      <c r="R35" s="69"/>
      <c r="S35" s="69"/>
      <c r="T35" s="69"/>
    </row>
    <row r="36" spans="2:20" ht="15.75" x14ac:dyDescent="0.25">
      <c r="B36" s="84" t="s">
        <v>62</v>
      </c>
      <c r="C36" s="83">
        <v>11435.894660097732</v>
      </c>
      <c r="D36" s="83">
        <v>11517.912885524314</v>
      </c>
      <c r="E36" s="83">
        <v>11136.337307538251</v>
      </c>
      <c r="F36" s="83">
        <v>11942.067971240887</v>
      </c>
      <c r="G36" s="83">
        <v>16195.533368196746</v>
      </c>
      <c r="H36" s="83">
        <v>8490.8758173676215</v>
      </c>
      <c r="I36" s="83">
        <v>10084.4902814708</v>
      </c>
      <c r="J36" s="83">
        <v>11910.626464231354</v>
      </c>
      <c r="K36" s="83">
        <v>9178.8330217095263</v>
      </c>
      <c r="L36" s="83">
        <v>11090.22364976368</v>
      </c>
      <c r="M36" s="83">
        <v>9353.1915655050889</v>
      </c>
      <c r="N36" s="83">
        <v>12355.828316654648</v>
      </c>
      <c r="O36" s="83">
        <v>134691.81530930067</v>
      </c>
      <c r="P36" s="76"/>
      <c r="Q36" s="76"/>
      <c r="R36" s="76"/>
      <c r="S36" s="76"/>
      <c r="T36" s="76"/>
    </row>
    <row r="37" spans="2:20" ht="15" x14ac:dyDescent="0.25">
      <c r="B37" s="3" t="s">
        <v>116</v>
      </c>
      <c r="C37" s="77">
        <v>0</v>
      </c>
      <c r="D37" s="77">
        <v>0</v>
      </c>
      <c r="E37" s="77">
        <v>0</v>
      </c>
      <c r="F37" s="77">
        <v>0</v>
      </c>
      <c r="G37" s="77">
        <v>0</v>
      </c>
      <c r="H37" s="77">
        <v>0</v>
      </c>
      <c r="I37" s="77">
        <v>0</v>
      </c>
      <c r="J37" s="77">
        <v>0</v>
      </c>
      <c r="K37" s="77">
        <v>0</v>
      </c>
      <c r="L37" s="77">
        <v>0</v>
      </c>
      <c r="M37" s="77">
        <v>0</v>
      </c>
      <c r="N37" s="77">
        <v>0</v>
      </c>
      <c r="O37" s="77">
        <v>0</v>
      </c>
      <c r="P37" s="69"/>
      <c r="Q37" s="69"/>
      <c r="R37" s="69"/>
      <c r="S37" s="69"/>
      <c r="T37" s="69"/>
    </row>
    <row r="38" spans="2:20" ht="15" x14ac:dyDescent="0.25">
      <c r="B38" s="3" t="s">
        <v>163</v>
      </c>
      <c r="C38" s="77">
        <v>0</v>
      </c>
      <c r="D38" s="77">
        <v>0</v>
      </c>
      <c r="E38" s="77">
        <v>0</v>
      </c>
      <c r="F38" s="77">
        <v>0</v>
      </c>
      <c r="G38" s="77">
        <v>0</v>
      </c>
      <c r="H38" s="77">
        <v>0</v>
      </c>
      <c r="I38" s="77">
        <v>0</v>
      </c>
      <c r="J38" s="77">
        <v>0</v>
      </c>
      <c r="K38" s="77">
        <v>0</v>
      </c>
      <c r="L38" s="77">
        <v>0</v>
      </c>
      <c r="M38" s="77">
        <v>0</v>
      </c>
      <c r="N38" s="77">
        <v>0</v>
      </c>
      <c r="O38" s="77">
        <v>0</v>
      </c>
      <c r="P38" s="69"/>
      <c r="Q38" s="69"/>
      <c r="R38" s="69"/>
      <c r="S38" s="69"/>
      <c r="T38" s="69"/>
    </row>
    <row r="39" spans="2:20" ht="15" x14ac:dyDescent="0.25">
      <c r="B39" s="3" t="s">
        <v>65</v>
      </c>
      <c r="C39" s="77">
        <v>0</v>
      </c>
      <c r="D39" s="77">
        <v>0</v>
      </c>
      <c r="E39" s="77">
        <v>0</v>
      </c>
      <c r="F39" s="77">
        <v>0</v>
      </c>
      <c r="G39" s="77">
        <v>0</v>
      </c>
      <c r="H39" s="77">
        <v>0</v>
      </c>
      <c r="I39" s="77">
        <v>0</v>
      </c>
      <c r="J39" s="77">
        <v>0</v>
      </c>
      <c r="K39" s="77">
        <v>0</v>
      </c>
      <c r="L39" s="77">
        <v>0</v>
      </c>
      <c r="M39" s="77">
        <v>0</v>
      </c>
      <c r="N39" s="77">
        <v>0</v>
      </c>
      <c r="O39" s="77">
        <v>0</v>
      </c>
      <c r="P39" s="69"/>
      <c r="Q39" s="69"/>
      <c r="R39" s="69"/>
      <c r="S39" s="69"/>
      <c r="T39" s="69"/>
    </row>
    <row r="40" spans="2:20" ht="15" x14ac:dyDescent="0.25">
      <c r="B40" s="3" t="s">
        <v>97</v>
      </c>
      <c r="C40" s="77">
        <v>0</v>
      </c>
      <c r="D40" s="77">
        <v>0</v>
      </c>
      <c r="E40" s="77">
        <v>0</v>
      </c>
      <c r="F40" s="77">
        <v>0</v>
      </c>
      <c r="G40" s="77">
        <v>0</v>
      </c>
      <c r="H40" s="77">
        <v>0</v>
      </c>
      <c r="I40" s="77">
        <v>0</v>
      </c>
      <c r="J40" s="77">
        <v>0</v>
      </c>
      <c r="K40" s="77">
        <v>0</v>
      </c>
      <c r="L40" s="77">
        <v>0</v>
      </c>
      <c r="M40" s="77">
        <v>0</v>
      </c>
      <c r="N40" s="77">
        <v>0</v>
      </c>
      <c r="O40" s="77">
        <v>0</v>
      </c>
      <c r="P40" s="69"/>
      <c r="Q40" s="69"/>
      <c r="R40" s="69"/>
      <c r="S40" s="69"/>
      <c r="T40" s="69"/>
    </row>
    <row r="41" spans="2:20" ht="15" x14ac:dyDescent="0.25">
      <c r="B41" s="3" t="s">
        <v>98</v>
      </c>
      <c r="C41" s="77">
        <v>0</v>
      </c>
      <c r="D41" s="77">
        <v>0</v>
      </c>
      <c r="E41" s="77">
        <v>0</v>
      </c>
      <c r="F41" s="77">
        <v>0</v>
      </c>
      <c r="G41" s="77">
        <v>0</v>
      </c>
      <c r="H41" s="77">
        <v>0</v>
      </c>
      <c r="I41" s="77">
        <v>0</v>
      </c>
      <c r="J41" s="77">
        <v>0</v>
      </c>
      <c r="K41" s="77">
        <v>0</v>
      </c>
      <c r="L41" s="77">
        <v>0</v>
      </c>
      <c r="M41" s="77">
        <v>0</v>
      </c>
      <c r="N41" s="77">
        <v>0</v>
      </c>
      <c r="O41" s="77">
        <v>0</v>
      </c>
      <c r="P41" s="69"/>
      <c r="Q41" s="69"/>
      <c r="R41" s="69"/>
      <c r="S41" s="69"/>
      <c r="T41" s="69"/>
    </row>
    <row r="42" spans="2:20" ht="15" x14ac:dyDescent="0.25">
      <c r="B42" s="3" t="s">
        <v>121</v>
      </c>
      <c r="C42" s="77">
        <v>3675.3985420171434</v>
      </c>
      <c r="D42" s="77">
        <v>0</v>
      </c>
      <c r="E42" s="77">
        <v>0</v>
      </c>
      <c r="F42" s="77">
        <v>0</v>
      </c>
      <c r="G42" s="77">
        <v>0</v>
      </c>
      <c r="H42" s="77">
        <v>0</v>
      </c>
      <c r="I42" s="77">
        <v>0</v>
      </c>
      <c r="J42" s="77">
        <v>0</v>
      </c>
      <c r="K42" s="77">
        <v>0</v>
      </c>
      <c r="L42" s="77">
        <v>0</v>
      </c>
      <c r="M42" s="77">
        <v>0</v>
      </c>
      <c r="N42" s="77">
        <v>0</v>
      </c>
      <c r="O42" s="77">
        <v>3675.3985420171434</v>
      </c>
      <c r="P42" s="69"/>
      <c r="Q42" s="69"/>
      <c r="R42" s="69"/>
      <c r="S42" s="69"/>
      <c r="T42" s="69"/>
    </row>
    <row r="43" spans="2:20" ht="15" x14ac:dyDescent="0.25">
      <c r="B43" s="3" t="s">
        <v>79</v>
      </c>
      <c r="C43" s="77">
        <v>0</v>
      </c>
      <c r="D43" s="77">
        <v>0</v>
      </c>
      <c r="E43" s="77">
        <v>0</v>
      </c>
      <c r="F43" s="77">
        <v>0</v>
      </c>
      <c r="G43" s="77">
        <v>0</v>
      </c>
      <c r="H43" s="77">
        <v>0</v>
      </c>
      <c r="I43" s="77">
        <v>0</v>
      </c>
      <c r="J43" s="77">
        <v>0</v>
      </c>
      <c r="K43" s="77">
        <v>0</v>
      </c>
      <c r="L43" s="77">
        <v>0</v>
      </c>
      <c r="M43" s="77">
        <v>0</v>
      </c>
      <c r="N43" s="77">
        <v>0</v>
      </c>
      <c r="O43" s="77">
        <v>0</v>
      </c>
      <c r="P43" s="69"/>
      <c r="Q43" s="69"/>
      <c r="R43" s="69"/>
      <c r="S43" s="69"/>
      <c r="T43" s="69"/>
    </row>
    <row r="44" spans="2:20" ht="15" x14ac:dyDescent="0.25">
      <c r="B44" s="3" t="s">
        <v>66</v>
      </c>
      <c r="C44" s="77">
        <v>0</v>
      </c>
      <c r="D44" s="77">
        <v>0</v>
      </c>
      <c r="E44" s="77">
        <v>0</v>
      </c>
      <c r="F44" s="77">
        <v>0</v>
      </c>
      <c r="G44" s="77">
        <v>0</v>
      </c>
      <c r="H44" s="77">
        <v>0</v>
      </c>
      <c r="I44" s="77">
        <v>0</v>
      </c>
      <c r="J44" s="77">
        <v>0</v>
      </c>
      <c r="K44" s="77">
        <v>0</v>
      </c>
      <c r="L44" s="77">
        <v>0</v>
      </c>
      <c r="M44" s="77">
        <v>0</v>
      </c>
      <c r="N44" s="77">
        <v>0</v>
      </c>
      <c r="O44" s="77">
        <v>0</v>
      </c>
      <c r="P44" s="69"/>
      <c r="Q44" s="69"/>
      <c r="R44" s="69"/>
      <c r="S44" s="69"/>
      <c r="T44" s="69"/>
    </row>
    <row r="45" spans="2:20" ht="15" x14ac:dyDescent="0.25">
      <c r="B45" s="3" t="s">
        <v>175</v>
      </c>
      <c r="C45" s="77">
        <v>0</v>
      </c>
      <c r="D45" s="77">
        <v>0</v>
      </c>
      <c r="E45" s="77">
        <v>0</v>
      </c>
      <c r="F45" s="77">
        <v>0</v>
      </c>
      <c r="G45" s="77">
        <v>0</v>
      </c>
      <c r="H45" s="77">
        <v>0</v>
      </c>
      <c r="I45" s="77">
        <v>0</v>
      </c>
      <c r="J45" s="77">
        <v>0</v>
      </c>
      <c r="K45" s="77">
        <v>0</v>
      </c>
      <c r="L45" s="77">
        <v>0</v>
      </c>
      <c r="M45" s="77">
        <v>0</v>
      </c>
      <c r="N45" s="77">
        <v>0</v>
      </c>
      <c r="O45" s="77">
        <v>0</v>
      </c>
      <c r="P45" s="69"/>
      <c r="Q45" s="69"/>
      <c r="R45" s="69"/>
      <c r="S45" s="69"/>
      <c r="T45" s="69"/>
    </row>
    <row r="46" spans="2:20" ht="15" x14ac:dyDescent="0.25">
      <c r="B46" s="3" t="s">
        <v>159</v>
      </c>
      <c r="C46" s="77">
        <v>0</v>
      </c>
      <c r="D46" s="77">
        <v>0</v>
      </c>
      <c r="E46" s="77">
        <v>0</v>
      </c>
      <c r="F46" s="77">
        <v>0</v>
      </c>
      <c r="G46" s="77">
        <v>0</v>
      </c>
      <c r="H46" s="77">
        <v>0</v>
      </c>
      <c r="I46" s="77">
        <v>0</v>
      </c>
      <c r="J46" s="77">
        <v>0</v>
      </c>
      <c r="K46" s="77">
        <v>0</v>
      </c>
      <c r="L46" s="77">
        <v>0</v>
      </c>
      <c r="M46" s="77">
        <v>0</v>
      </c>
      <c r="N46" s="77">
        <v>0</v>
      </c>
      <c r="O46" s="77">
        <v>0</v>
      </c>
      <c r="P46" s="69"/>
      <c r="Q46" s="69"/>
      <c r="R46" s="69"/>
      <c r="S46" s="69"/>
      <c r="T46" s="69"/>
    </row>
    <row r="47" spans="2:20" ht="15" x14ac:dyDescent="0.25">
      <c r="B47" s="3" t="s">
        <v>143</v>
      </c>
      <c r="C47" s="77">
        <v>0</v>
      </c>
      <c r="D47" s="77">
        <v>0</v>
      </c>
      <c r="E47" s="77">
        <v>0</v>
      </c>
      <c r="F47" s="77">
        <v>0</v>
      </c>
      <c r="G47" s="77">
        <v>0</v>
      </c>
      <c r="H47" s="77">
        <v>0</v>
      </c>
      <c r="I47" s="77">
        <v>0</v>
      </c>
      <c r="J47" s="77">
        <v>0</v>
      </c>
      <c r="K47" s="77">
        <v>0</v>
      </c>
      <c r="L47" s="77">
        <v>0</v>
      </c>
      <c r="M47" s="77">
        <v>0</v>
      </c>
      <c r="N47" s="77">
        <v>0</v>
      </c>
      <c r="O47" s="77">
        <v>0</v>
      </c>
      <c r="P47" s="69"/>
      <c r="Q47" s="69"/>
      <c r="R47" s="69"/>
      <c r="S47" s="69"/>
      <c r="T47" s="69"/>
    </row>
    <row r="48" spans="2:20" ht="15" x14ac:dyDescent="0.25">
      <c r="B48" s="3" t="s">
        <v>161</v>
      </c>
      <c r="C48" s="77">
        <v>0</v>
      </c>
      <c r="D48" s="77">
        <v>0</v>
      </c>
      <c r="E48" s="77">
        <v>0</v>
      </c>
      <c r="F48" s="77">
        <v>0</v>
      </c>
      <c r="G48" s="77">
        <v>0</v>
      </c>
      <c r="H48" s="77">
        <v>0</v>
      </c>
      <c r="I48" s="77">
        <v>0</v>
      </c>
      <c r="J48" s="77">
        <v>0</v>
      </c>
      <c r="K48" s="77">
        <v>0</v>
      </c>
      <c r="L48" s="77">
        <v>0</v>
      </c>
      <c r="M48" s="77">
        <v>0</v>
      </c>
      <c r="N48" s="77">
        <v>0</v>
      </c>
      <c r="O48" s="77">
        <v>0</v>
      </c>
      <c r="P48" s="69"/>
      <c r="Q48" s="69"/>
      <c r="R48" s="69"/>
      <c r="S48" s="69"/>
      <c r="T48" s="69"/>
    </row>
    <row r="49" spans="2:20" ht="15" x14ac:dyDescent="0.25">
      <c r="B49" s="3" t="s">
        <v>70</v>
      </c>
      <c r="C49" s="77">
        <v>0</v>
      </c>
      <c r="D49" s="77">
        <v>0</v>
      </c>
      <c r="E49" s="77">
        <v>0</v>
      </c>
      <c r="F49" s="77">
        <v>0</v>
      </c>
      <c r="G49" s="77">
        <v>0</v>
      </c>
      <c r="H49" s="77">
        <v>0</v>
      </c>
      <c r="I49" s="77">
        <v>0</v>
      </c>
      <c r="J49" s="77">
        <v>0</v>
      </c>
      <c r="K49" s="77">
        <v>0</v>
      </c>
      <c r="L49" s="77">
        <v>0</v>
      </c>
      <c r="M49" s="77">
        <v>0</v>
      </c>
      <c r="N49" s="77">
        <v>0</v>
      </c>
      <c r="O49" s="77">
        <v>0</v>
      </c>
      <c r="P49" s="69"/>
      <c r="Q49" s="69"/>
      <c r="R49" s="69"/>
      <c r="S49" s="69"/>
      <c r="T49" s="69"/>
    </row>
    <row r="50" spans="2:20" ht="15" x14ac:dyDescent="0.25">
      <c r="B50" s="3" t="s">
        <v>164</v>
      </c>
      <c r="C50" s="77">
        <v>0</v>
      </c>
      <c r="D50" s="77">
        <v>0</v>
      </c>
      <c r="E50" s="77">
        <v>0</v>
      </c>
      <c r="F50" s="77">
        <v>0</v>
      </c>
      <c r="G50" s="77">
        <v>0</v>
      </c>
      <c r="H50" s="77">
        <v>0</v>
      </c>
      <c r="I50" s="77">
        <v>0</v>
      </c>
      <c r="J50" s="77">
        <v>0</v>
      </c>
      <c r="K50" s="77">
        <v>0</v>
      </c>
      <c r="L50" s="77">
        <v>0</v>
      </c>
      <c r="M50" s="77">
        <v>0</v>
      </c>
      <c r="N50" s="77">
        <v>0</v>
      </c>
      <c r="O50" s="77">
        <v>0</v>
      </c>
      <c r="P50" s="69"/>
      <c r="Q50" s="69"/>
      <c r="R50" s="69"/>
      <c r="S50" s="69"/>
      <c r="T50" s="69"/>
    </row>
    <row r="51" spans="2:20" ht="15" x14ac:dyDescent="0.25">
      <c r="B51" s="3" t="s">
        <v>14</v>
      </c>
      <c r="C51" s="77">
        <v>0</v>
      </c>
      <c r="D51" s="77">
        <v>0</v>
      </c>
      <c r="E51" s="77">
        <v>0</v>
      </c>
      <c r="F51" s="77">
        <v>0</v>
      </c>
      <c r="G51" s="77">
        <v>0</v>
      </c>
      <c r="H51" s="77">
        <v>0</v>
      </c>
      <c r="I51" s="77">
        <v>0</v>
      </c>
      <c r="J51" s="77">
        <v>0</v>
      </c>
      <c r="K51" s="77">
        <v>0</v>
      </c>
      <c r="L51" s="77">
        <v>0</v>
      </c>
      <c r="M51" s="77">
        <v>0</v>
      </c>
      <c r="N51" s="77">
        <v>0</v>
      </c>
      <c r="O51" s="77">
        <v>0</v>
      </c>
      <c r="P51" s="69"/>
      <c r="Q51" s="69"/>
      <c r="R51" s="69"/>
      <c r="S51" s="69"/>
      <c r="T51" s="69"/>
    </row>
    <row r="52" spans="2:20" ht="15" x14ac:dyDescent="0.25">
      <c r="B52" s="3" t="s">
        <v>165</v>
      </c>
      <c r="C52" s="77">
        <v>0</v>
      </c>
      <c r="D52" s="77">
        <v>0</v>
      </c>
      <c r="E52" s="77">
        <v>0</v>
      </c>
      <c r="F52" s="77">
        <v>0</v>
      </c>
      <c r="G52" s="77">
        <v>0</v>
      </c>
      <c r="H52" s="77">
        <v>0</v>
      </c>
      <c r="I52" s="77">
        <v>0</v>
      </c>
      <c r="J52" s="77">
        <v>0</v>
      </c>
      <c r="K52" s="77">
        <v>0</v>
      </c>
      <c r="L52" s="77">
        <v>0</v>
      </c>
      <c r="M52" s="77">
        <v>0</v>
      </c>
      <c r="N52" s="77">
        <v>0</v>
      </c>
      <c r="O52" s="77">
        <v>0</v>
      </c>
      <c r="P52" s="69"/>
      <c r="Q52" s="69"/>
      <c r="R52" s="69"/>
      <c r="S52" s="69"/>
      <c r="T52" s="69"/>
    </row>
    <row r="53" spans="2:20" ht="15" x14ac:dyDescent="0.25">
      <c r="B53" s="3" t="s">
        <v>174</v>
      </c>
      <c r="C53" s="77">
        <v>0</v>
      </c>
      <c r="D53" s="77">
        <v>0</v>
      </c>
      <c r="E53" s="77">
        <v>0</v>
      </c>
      <c r="F53" s="77">
        <v>0</v>
      </c>
      <c r="G53" s="77">
        <v>0</v>
      </c>
      <c r="H53" s="77">
        <v>0</v>
      </c>
      <c r="I53" s="77">
        <v>0</v>
      </c>
      <c r="J53" s="77">
        <v>0</v>
      </c>
      <c r="K53" s="77">
        <v>0</v>
      </c>
      <c r="L53" s="77">
        <v>0</v>
      </c>
      <c r="M53" s="77">
        <v>0</v>
      </c>
      <c r="N53" s="77">
        <v>0</v>
      </c>
      <c r="O53" s="77">
        <v>0</v>
      </c>
      <c r="P53" s="69"/>
      <c r="Q53" s="69"/>
      <c r="R53" s="69"/>
      <c r="S53" s="69"/>
      <c r="T53" s="69"/>
    </row>
    <row r="54" spans="2:20" ht="15" x14ac:dyDescent="0.25">
      <c r="B54" s="3" t="s">
        <v>166</v>
      </c>
      <c r="C54" s="77">
        <v>0</v>
      </c>
      <c r="D54" s="77">
        <v>0</v>
      </c>
      <c r="E54" s="77">
        <v>0</v>
      </c>
      <c r="F54" s="77">
        <v>0</v>
      </c>
      <c r="G54" s="77">
        <v>0</v>
      </c>
      <c r="H54" s="77">
        <v>0</v>
      </c>
      <c r="I54" s="77">
        <v>0</v>
      </c>
      <c r="J54" s="77">
        <v>0</v>
      </c>
      <c r="K54" s="77">
        <v>0</v>
      </c>
      <c r="L54" s="77">
        <v>0</v>
      </c>
      <c r="M54" s="77">
        <v>0</v>
      </c>
      <c r="N54" s="77">
        <v>0</v>
      </c>
      <c r="O54" s="77">
        <v>0</v>
      </c>
      <c r="P54" s="69"/>
      <c r="Q54" s="69"/>
      <c r="R54" s="69"/>
      <c r="S54" s="69"/>
      <c r="T54" s="69"/>
    </row>
    <row r="55" spans="2:20" ht="15" x14ac:dyDescent="0.25">
      <c r="B55" s="3" t="s">
        <v>155</v>
      </c>
      <c r="C55" s="77">
        <v>0</v>
      </c>
      <c r="D55" s="77">
        <v>0</v>
      </c>
      <c r="E55" s="77">
        <v>0</v>
      </c>
      <c r="F55" s="77">
        <v>0</v>
      </c>
      <c r="G55" s="77">
        <v>0</v>
      </c>
      <c r="H55" s="77">
        <v>0</v>
      </c>
      <c r="I55" s="77">
        <v>0</v>
      </c>
      <c r="J55" s="77">
        <v>0</v>
      </c>
      <c r="K55" s="77">
        <v>0</v>
      </c>
      <c r="L55" s="77">
        <v>0</v>
      </c>
      <c r="M55" s="77">
        <v>0</v>
      </c>
      <c r="N55" s="77">
        <v>0</v>
      </c>
      <c r="O55" s="77">
        <v>0</v>
      </c>
      <c r="P55" s="69"/>
      <c r="Q55" s="69"/>
      <c r="R55" s="69"/>
      <c r="S55" s="69"/>
      <c r="T55" s="69"/>
    </row>
    <row r="56" spans="2:20" ht="15" x14ac:dyDescent="0.25">
      <c r="B56" s="3" t="s">
        <v>167</v>
      </c>
      <c r="C56" s="77">
        <v>0</v>
      </c>
      <c r="D56" s="77">
        <v>0</v>
      </c>
      <c r="E56" s="77">
        <v>0</v>
      </c>
      <c r="F56" s="77">
        <v>0</v>
      </c>
      <c r="G56" s="77">
        <v>0</v>
      </c>
      <c r="H56" s="77">
        <v>0</v>
      </c>
      <c r="I56" s="77">
        <v>0</v>
      </c>
      <c r="J56" s="77">
        <v>0</v>
      </c>
      <c r="K56" s="77">
        <v>0</v>
      </c>
      <c r="L56" s="77">
        <v>0</v>
      </c>
      <c r="M56" s="77">
        <v>0</v>
      </c>
      <c r="N56" s="77">
        <v>0</v>
      </c>
      <c r="O56" s="77">
        <v>0</v>
      </c>
      <c r="P56" s="69"/>
      <c r="Q56" s="69"/>
      <c r="R56" s="69"/>
      <c r="S56" s="69"/>
      <c r="T56" s="69"/>
    </row>
    <row r="57" spans="2:20" ht="15" x14ac:dyDescent="0.25">
      <c r="B57" s="3" t="s">
        <v>81</v>
      </c>
      <c r="C57" s="77">
        <v>0</v>
      </c>
      <c r="D57" s="77">
        <v>0</v>
      </c>
      <c r="E57" s="77">
        <v>0</v>
      </c>
      <c r="F57" s="77">
        <v>0</v>
      </c>
      <c r="G57" s="77">
        <v>0</v>
      </c>
      <c r="H57" s="77">
        <v>0</v>
      </c>
      <c r="I57" s="77">
        <v>0</v>
      </c>
      <c r="J57" s="77">
        <v>0</v>
      </c>
      <c r="K57" s="77">
        <v>0</v>
      </c>
      <c r="L57" s="77">
        <v>0</v>
      </c>
      <c r="M57" s="77">
        <v>0</v>
      </c>
      <c r="N57" s="77">
        <v>0</v>
      </c>
      <c r="O57" s="77">
        <v>0</v>
      </c>
      <c r="P57" s="69"/>
      <c r="Q57" s="69"/>
      <c r="R57" s="69"/>
      <c r="S57" s="69"/>
      <c r="T57" s="69"/>
    </row>
    <row r="58" spans="2:20" ht="15" x14ac:dyDescent="0.25">
      <c r="B58" s="3" t="s">
        <v>75</v>
      </c>
      <c r="C58" s="77">
        <v>0</v>
      </c>
      <c r="D58" s="77">
        <v>0</v>
      </c>
      <c r="E58" s="77">
        <v>0</v>
      </c>
      <c r="F58" s="77">
        <v>0</v>
      </c>
      <c r="G58" s="77">
        <v>0</v>
      </c>
      <c r="H58" s="77">
        <v>0</v>
      </c>
      <c r="I58" s="77">
        <v>0</v>
      </c>
      <c r="J58" s="77">
        <v>0</v>
      </c>
      <c r="K58" s="77">
        <v>0</v>
      </c>
      <c r="L58" s="77">
        <v>0</v>
      </c>
      <c r="M58" s="77">
        <v>0</v>
      </c>
      <c r="N58" s="77">
        <v>0</v>
      </c>
      <c r="O58" s="77">
        <v>0</v>
      </c>
      <c r="P58" s="69"/>
      <c r="Q58" s="69"/>
      <c r="R58" s="69"/>
      <c r="S58" s="69"/>
      <c r="T58" s="69"/>
    </row>
    <row r="59" spans="2:20" ht="15" x14ac:dyDescent="0.25">
      <c r="B59" s="3" t="s">
        <v>176</v>
      </c>
      <c r="C59" s="77">
        <v>3675.3985420171434</v>
      </c>
      <c r="D59" s="77">
        <v>0</v>
      </c>
      <c r="E59" s="77">
        <v>0</v>
      </c>
      <c r="F59" s="77">
        <v>0</v>
      </c>
      <c r="G59" s="77">
        <v>0</v>
      </c>
      <c r="H59" s="77">
        <v>0</v>
      </c>
      <c r="I59" s="77">
        <v>0</v>
      </c>
      <c r="J59" s="77">
        <v>0</v>
      </c>
      <c r="K59" s="77">
        <v>0</v>
      </c>
      <c r="L59" s="77">
        <v>0</v>
      </c>
      <c r="M59" s="77">
        <v>0</v>
      </c>
      <c r="N59" s="77">
        <v>0</v>
      </c>
      <c r="O59" s="77">
        <v>3675.3985420171434</v>
      </c>
      <c r="P59" s="69"/>
      <c r="Q59" s="69"/>
      <c r="R59" s="76"/>
      <c r="S59" s="76"/>
      <c r="T59" s="76"/>
    </row>
    <row r="60" spans="2:20" ht="15.75" x14ac:dyDescent="0.25">
      <c r="B60" s="84" t="s">
        <v>177</v>
      </c>
      <c r="C60" s="83">
        <v>16782.422137466958</v>
      </c>
      <c r="D60" s="83">
        <v>14413.982231835296</v>
      </c>
      <c r="E60" s="83">
        <v>12410.685668509172</v>
      </c>
      <c r="F60" s="83">
        <v>13439.387360570376</v>
      </c>
      <c r="G60" s="83">
        <v>17744.59689481695</v>
      </c>
      <c r="H60" s="83">
        <v>11169.632642473767</v>
      </c>
      <c r="I60" s="83">
        <v>11231.634708002883</v>
      </c>
      <c r="J60" s="83">
        <v>13418.815940238725</v>
      </c>
      <c r="K60" s="83">
        <v>10458.890314828168</v>
      </c>
      <c r="L60" s="83">
        <v>13165.280604021471</v>
      </c>
      <c r="M60" s="83">
        <v>10805.149583273253</v>
      </c>
      <c r="N60" s="83">
        <v>13378.506456460786</v>
      </c>
      <c r="O60" s="83">
        <v>138367.21385131782</v>
      </c>
      <c r="P60" s="76"/>
      <c r="Q60" s="76"/>
      <c r="R60" s="76"/>
      <c r="S60" s="76"/>
      <c r="T60" s="76"/>
    </row>
    <row r="61" spans="2:20" ht="15" x14ac:dyDescent="0.25">
      <c r="B61" s="3" t="s">
        <v>151</v>
      </c>
      <c r="C61" s="77">
        <v>0</v>
      </c>
      <c r="D61" s="77">
        <v>2724.0861972282305</v>
      </c>
      <c r="E61" s="77">
        <v>2742.1170391732753</v>
      </c>
      <c r="F61" s="77">
        <v>1892.2308739886248</v>
      </c>
      <c r="G61" s="77">
        <v>1942.235360089722</v>
      </c>
      <c r="H61" s="77">
        <v>2071.4514526956664</v>
      </c>
      <c r="I61" s="77">
        <v>2869.4583105022834</v>
      </c>
      <c r="J61" s="77">
        <v>3073.4742609949531</v>
      </c>
      <c r="K61" s="77">
        <v>4827.0353298085392</v>
      </c>
      <c r="L61" s="77">
        <v>4461.3099895858368</v>
      </c>
      <c r="M61" s="77">
        <v>2078.1190939677963</v>
      </c>
      <c r="N61" s="77">
        <v>2821.3410391732759</v>
      </c>
      <c r="O61" s="77">
        <v>31502.858947208202</v>
      </c>
      <c r="P61" s="69"/>
      <c r="Q61" s="69"/>
      <c r="R61" s="69"/>
      <c r="S61" s="69"/>
      <c r="T61" s="69"/>
    </row>
    <row r="62" spans="2:20" ht="15" x14ac:dyDescent="0.25">
      <c r="B62" s="3" t="s">
        <v>168</v>
      </c>
      <c r="C62" s="77">
        <v>0</v>
      </c>
      <c r="D62" s="77">
        <v>0</v>
      </c>
      <c r="E62" s="77">
        <v>0</v>
      </c>
      <c r="F62" s="77">
        <v>0</v>
      </c>
      <c r="G62" s="77">
        <v>0</v>
      </c>
      <c r="H62" s="77">
        <v>0</v>
      </c>
      <c r="I62" s="77">
        <v>0</v>
      </c>
      <c r="J62" s="77">
        <v>0</v>
      </c>
      <c r="K62" s="77">
        <v>0</v>
      </c>
      <c r="L62" s="77">
        <v>0</v>
      </c>
      <c r="M62" s="77">
        <v>0</v>
      </c>
      <c r="N62" s="77">
        <v>0</v>
      </c>
      <c r="O62" s="77">
        <v>0</v>
      </c>
      <c r="P62" s="69"/>
      <c r="Q62" s="69"/>
      <c r="R62" s="69"/>
      <c r="S62" s="69"/>
      <c r="T62" s="69"/>
    </row>
    <row r="63" spans="2:20" ht="15" x14ac:dyDescent="0.25">
      <c r="B63" s="3" t="s">
        <v>178</v>
      </c>
      <c r="C63" s="78">
        <v>0</v>
      </c>
      <c r="D63" s="78">
        <v>0</v>
      </c>
      <c r="E63" s="78">
        <v>0</v>
      </c>
      <c r="F63" s="78">
        <v>0</v>
      </c>
      <c r="G63" s="78">
        <v>0</v>
      </c>
      <c r="H63" s="78">
        <v>0</v>
      </c>
      <c r="I63" s="78">
        <v>0</v>
      </c>
      <c r="J63" s="78">
        <v>0</v>
      </c>
      <c r="K63" s="78">
        <v>0</v>
      </c>
      <c r="L63" s="78">
        <v>0</v>
      </c>
      <c r="M63" s="78">
        <v>0</v>
      </c>
      <c r="N63" s="78">
        <v>0</v>
      </c>
      <c r="O63" s="78">
        <v>0</v>
      </c>
      <c r="P63" s="69"/>
      <c r="Q63" s="69"/>
      <c r="R63" s="69"/>
      <c r="S63" s="69"/>
      <c r="T63" s="69"/>
    </row>
    <row r="64" spans="2:20" ht="15.75" x14ac:dyDescent="0.25">
      <c r="B64" s="3" t="s">
        <v>154</v>
      </c>
      <c r="C64" s="79">
        <v>-6960.228754466073</v>
      </c>
      <c r="D64" s="79">
        <v>-5382.8480493471125</v>
      </c>
      <c r="E64" s="79">
        <v>-3373.7276455980123</v>
      </c>
      <c r="F64" s="79">
        <v>-2715.6826905391326</v>
      </c>
      <c r="G64" s="79">
        <v>-9218.2554355523498</v>
      </c>
      <c r="H64" s="79">
        <v>-29.860836016986724</v>
      </c>
      <c r="I64" s="79">
        <v>1879.7449739645938</v>
      </c>
      <c r="J64" s="79">
        <v>673.19896435152009</v>
      </c>
      <c r="K64" s="79">
        <v>1603.6297186573715</v>
      </c>
      <c r="L64" s="79">
        <v>3243.4256217255456</v>
      </c>
      <c r="M64" s="79">
        <v>9390.3497019947154</v>
      </c>
      <c r="N64" s="79">
        <v>14735.370030922055</v>
      </c>
      <c r="O64" s="79">
        <v>29916.179730353266</v>
      </c>
      <c r="P64" s="76"/>
      <c r="Q64" s="76"/>
      <c r="R64" s="76"/>
      <c r="S64" s="76"/>
      <c r="T64" s="76"/>
    </row>
    <row r="65" spans="1:20" ht="15" x14ac:dyDescent="0.25">
      <c r="B65" s="3" t="s">
        <v>82</v>
      </c>
      <c r="C65" s="80">
        <v>2343.8948970600018</v>
      </c>
      <c r="D65" s="80">
        <v>0</v>
      </c>
      <c r="E65" s="80">
        <v>0</v>
      </c>
      <c r="F65" s="80">
        <v>0</v>
      </c>
      <c r="G65" s="80">
        <v>0</v>
      </c>
      <c r="H65" s="80">
        <v>0</v>
      </c>
      <c r="I65" s="80">
        <v>0</v>
      </c>
      <c r="J65" s="80">
        <v>0</v>
      </c>
      <c r="K65" s="80">
        <v>0</v>
      </c>
      <c r="L65" s="80">
        <v>0</v>
      </c>
      <c r="M65" s="80">
        <v>0</v>
      </c>
      <c r="N65" s="80">
        <v>0</v>
      </c>
      <c r="O65" s="80">
        <v>-3675.3985420171434</v>
      </c>
      <c r="P65" s="76"/>
      <c r="Q65" s="76"/>
      <c r="R65" s="76"/>
      <c r="S65" s="76"/>
      <c r="T65" s="76"/>
    </row>
    <row r="66" spans="1:20" ht="16.5" thickBot="1" x14ac:dyDescent="0.3">
      <c r="B66" s="82" t="s">
        <v>83</v>
      </c>
      <c r="C66" s="85">
        <v>-4616.3338574060717</v>
      </c>
      <c r="D66" s="85">
        <v>-5382.8480493471125</v>
      </c>
      <c r="E66" s="85">
        <v>-3373.7276455980123</v>
      </c>
      <c r="F66" s="85">
        <v>-2715.6826905391326</v>
      </c>
      <c r="G66" s="85">
        <v>-9218.2554355523498</v>
      </c>
      <c r="H66" s="85">
        <v>-29.860836016986724</v>
      </c>
      <c r="I66" s="85">
        <v>1879.7449739645938</v>
      </c>
      <c r="J66" s="85">
        <v>673.19896435152009</v>
      </c>
      <c r="K66" s="85">
        <v>1603.6297186573715</v>
      </c>
      <c r="L66" s="85">
        <v>3243.4256217255456</v>
      </c>
      <c r="M66" s="85">
        <v>9390.3497019947154</v>
      </c>
      <c r="N66" s="85">
        <v>14735.370030922055</v>
      </c>
      <c r="O66" s="85">
        <v>26240.781188336125</v>
      </c>
      <c r="P66" s="76"/>
      <c r="Q66" s="76"/>
      <c r="R66" s="76"/>
      <c r="S66" s="76"/>
      <c r="T66" s="76"/>
    </row>
    <row r="67" spans="1:20" ht="15.75" thickTop="1" x14ac:dyDescent="0.25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</row>
    <row r="68" spans="1:20" ht="15" x14ac:dyDescent="0.25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</row>
    <row r="69" spans="1:20" x14ac:dyDescent="0.2">
      <c r="C69" s="13"/>
      <c r="N69" s="13"/>
    </row>
    <row r="70" spans="1:20" x14ac:dyDescent="0.2">
      <c r="E70" s="70"/>
    </row>
    <row r="71" spans="1:20" x14ac:dyDescent="0.2">
      <c r="E71" s="13"/>
    </row>
  </sheetData>
  <mergeCells count="4">
    <mergeCell ref="C6:D6"/>
    <mergeCell ref="C5:D5"/>
    <mergeCell ref="C4:D4"/>
    <mergeCell ref="C3:D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72DCD-4AB1-4AF6-A104-7C9646A58564}">
  <dimension ref="A3:U55"/>
  <sheetViews>
    <sheetView topLeftCell="L45" workbookViewId="0">
      <selection activeCell="B7" sqref="B4:R7"/>
    </sheetView>
  </sheetViews>
  <sheetFormatPr defaultColWidth="11.42578125" defaultRowHeight="12.75" x14ac:dyDescent="0.2"/>
  <cols>
    <col min="1" max="1" width="2.7109375" style="8" customWidth="1"/>
    <col min="2" max="2" width="43.85546875" style="8" customWidth="1"/>
    <col min="3" max="3" width="16.28515625" style="8" customWidth="1"/>
    <col min="4" max="5" width="17.140625" style="8" customWidth="1"/>
    <col min="6" max="6" width="15.85546875" style="8" customWidth="1"/>
    <col min="7" max="12" width="16.28515625" style="8" customWidth="1"/>
    <col min="13" max="13" width="16.7109375" style="8" customWidth="1"/>
    <col min="14" max="14" width="14.85546875" style="8" customWidth="1"/>
    <col min="15" max="15" width="15.140625" style="8" bestFit="1" customWidth="1"/>
    <col min="16" max="16" width="14.85546875" style="8" customWidth="1"/>
    <col min="17" max="17" width="15.140625" style="8" bestFit="1" customWidth="1"/>
    <col min="18" max="18" width="17.7109375" style="8" customWidth="1"/>
    <col min="19" max="19" width="14.7109375" style="8" bestFit="1" customWidth="1"/>
    <col min="20" max="20" width="13.85546875" style="8" bestFit="1" customWidth="1"/>
    <col min="21" max="21" width="14.7109375" style="8" bestFit="1" customWidth="1"/>
    <col min="22" max="16384" width="11.42578125" style="8"/>
  </cols>
  <sheetData>
    <row r="3" spans="2:19" x14ac:dyDescent="0.2">
      <c r="J3" s="13"/>
    </row>
    <row r="4" spans="2:19" x14ac:dyDescent="0.2">
      <c r="B4" s="112" t="s">
        <v>1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</row>
    <row r="5" spans="2:19" x14ac:dyDescent="0.2">
      <c r="B5" s="113" t="s">
        <v>90</v>
      </c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</row>
    <row r="6" spans="2:19" x14ac:dyDescent="0.2">
      <c r="B6" s="113" t="s">
        <v>169</v>
      </c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</row>
    <row r="7" spans="2:19" x14ac:dyDescent="0.2">
      <c r="B7" s="112" t="s">
        <v>137</v>
      </c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</row>
    <row r="8" spans="2:19" x14ac:dyDescent="0.2">
      <c r="I8" s="13"/>
    </row>
    <row r="9" spans="2:19" ht="15" x14ac:dyDescent="0.25">
      <c r="B9" s="67" t="s">
        <v>88</v>
      </c>
      <c r="C9" s="68">
        <v>43739</v>
      </c>
      <c r="D9" s="68">
        <v>43770</v>
      </c>
      <c r="E9" s="68">
        <v>43800</v>
      </c>
      <c r="F9" s="68">
        <v>43831</v>
      </c>
      <c r="G9" s="68">
        <v>43862</v>
      </c>
      <c r="H9" s="68">
        <v>43891</v>
      </c>
      <c r="I9" s="68">
        <v>43922</v>
      </c>
      <c r="J9" s="68">
        <v>43952</v>
      </c>
      <c r="K9" s="68">
        <v>43983</v>
      </c>
      <c r="L9" s="68">
        <v>44013</v>
      </c>
      <c r="M9" s="68">
        <v>44044</v>
      </c>
      <c r="N9" s="68">
        <v>44075</v>
      </c>
      <c r="O9" s="68">
        <v>44105</v>
      </c>
      <c r="P9" s="68">
        <v>44136</v>
      </c>
      <c r="Q9" s="68">
        <v>44166</v>
      </c>
      <c r="R9" s="68" t="s">
        <v>3</v>
      </c>
    </row>
    <row r="10" spans="2:19" ht="15.75" x14ac:dyDescent="0.25">
      <c r="B10" s="88" t="s">
        <v>89</v>
      </c>
      <c r="C10" s="89">
        <v>8773.3095194507987</v>
      </c>
      <c r="D10" s="89">
        <v>10786.146295448765</v>
      </c>
      <c r="E10" s="89">
        <v>17813.871100940756</v>
      </c>
      <c r="F10" s="89">
        <v>20952.204719043984</v>
      </c>
      <c r="G10" s="89">
        <v>18524.388454106276</v>
      </c>
      <c r="H10" s="89">
        <v>13572.443079074497</v>
      </c>
      <c r="I10" s="89">
        <v>1545.3531934909736</v>
      </c>
      <c r="J10" s="89">
        <v>3695.7071141622168</v>
      </c>
      <c r="K10" s="89">
        <v>3365.9585786931093</v>
      </c>
      <c r="L10" s="89">
        <v>5658.4055936943805</v>
      </c>
      <c r="M10" s="89">
        <v>5541.3920239003301</v>
      </c>
      <c r="N10" s="89">
        <v>5702.0898296465803</v>
      </c>
      <c r="O10" s="89">
        <v>5793.1626417492998</v>
      </c>
      <c r="P10" s="89">
        <v>6182.9588431222974</v>
      </c>
      <c r="Q10" s="89">
        <v>7373.9612865497074</v>
      </c>
      <c r="R10" s="89">
        <v>135281.35227307398</v>
      </c>
      <c r="S10" s="13"/>
    </row>
    <row r="11" spans="2:19" ht="16.5" thickBot="1" x14ac:dyDescent="0.3">
      <c r="B11" s="88" t="s">
        <v>60</v>
      </c>
      <c r="C11" s="90">
        <v>7391.4868624459687</v>
      </c>
      <c r="D11" s="90">
        <v>14331.407391304347</v>
      </c>
      <c r="E11" s="90">
        <v>13544.48931858632</v>
      </c>
      <c r="F11" s="90">
        <v>16653.022194253746</v>
      </c>
      <c r="G11" s="90">
        <v>14427.657978642257</v>
      </c>
      <c r="H11" s="90">
        <v>8078.0660844139311</v>
      </c>
      <c r="I11" s="90">
        <v>1093.7661072972285</v>
      </c>
      <c r="J11" s="90">
        <v>2600.4675718281205</v>
      </c>
      <c r="K11" s="90">
        <v>2641.5888609204167</v>
      </c>
      <c r="L11" s="90">
        <v>2583.4504347826087</v>
      </c>
      <c r="M11" s="90">
        <v>3304.2714569031273</v>
      </c>
      <c r="N11" s="90">
        <v>3417.3524078311721</v>
      </c>
      <c r="O11" s="90">
        <v>4417.3789931350111</v>
      </c>
      <c r="P11" s="90">
        <v>3999.3073658784638</v>
      </c>
      <c r="Q11" s="90">
        <v>7162.585616577675</v>
      </c>
      <c r="R11" s="90">
        <v>105646.29864480039</v>
      </c>
    </row>
    <row r="12" spans="2:19" ht="15.75" x14ac:dyDescent="0.25">
      <c r="B12" s="88" t="s">
        <v>134</v>
      </c>
      <c r="C12" s="86">
        <v>16164.796381896767</v>
      </c>
      <c r="D12" s="86">
        <v>25117.553686753112</v>
      </c>
      <c r="E12" s="86">
        <v>31358.360419527075</v>
      </c>
      <c r="F12" s="86">
        <v>37605.226913297731</v>
      </c>
      <c r="G12" s="86">
        <v>32952.046432748532</v>
      </c>
      <c r="H12" s="86">
        <v>21650.509163488427</v>
      </c>
      <c r="I12" s="86">
        <v>2639.1193007882021</v>
      </c>
      <c r="J12" s="86">
        <v>6296.1746859903378</v>
      </c>
      <c r="K12" s="86">
        <v>6007.547439613526</v>
      </c>
      <c r="L12" s="86">
        <v>8241.8560284769883</v>
      </c>
      <c r="M12" s="86">
        <v>8845.6634808034578</v>
      </c>
      <c r="N12" s="86">
        <v>9119.4422374777514</v>
      </c>
      <c r="O12" s="86">
        <v>10210.54163488431</v>
      </c>
      <c r="P12" s="86">
        <v>10182.266209000762</v>
      </c>
      <c r="Q12" s="86">
        <v>14536.546903127382</v>
      </c>
      <c r="R12" s="86">
        <v>240927.65091787433</v>
      </c>
    </row>
    <row r="13" spans="2:19" ht="15" x14ac:dyDescent="0.25">
      <c r="B13" s="67" t="s">
        <v>62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0</v>
      </c>
      <c r="N13" s="73">
        <v>0</v>
      </c>
      <c r="O13" s="73">
        <v>0</v>
      </c>
      <c r="P13" s="73">
        <v>0</v>
      </c>
      <c r="Q13" s="73">
        <v>0</v>
      </c>
      <c r="R13" s="73">
        <v>0</v>
      </c>
    </row>
    <row r="14" spans="2:19" ht="15" x14ac:dyDescent="0.25">
      <c r="B14" s="67" t="s">
        <v>63</v>
      </c>
      <c r="C14" s="73">
        <v>4902.5645486905669</v>
      </c>
      <c r="D14" s="73">
        <v>4332.4904576659028</v>
      </c>
      <c r="E14" s="73">
        <v>9845.5655504703773</v>
      </c>
      <c r="F14" s="73">
        <v>5091.6622959572842</v>
      </c>
      <c r="G14" s="73">
        <v>1752.8688787185351</v>
      </c>
      <c r="H14" s="73">
        <v>4873.3033740147466</v>
      </c>
      <c r="I14" s="73">
        <v>1943.3932220259492</v>
      </c>
      <c r="J14" s="73">
        <v>1313.2249173658781</v>
      </c>
      <c r="K14" s="73">
        <v>1538.6330374807446</v>
      </c>
      <c r="L14" s="73">
        <v>1605.0791939994913</v>
      </c>
      <c r="M14" s="73">
        <v>1970.0905491243038</v>
      </c>
      <c r="N14" s="73">
        <v>2950.1178565980163</v>
      </c>
      <c r="O14" s="73">
        <v>2060.3706203915585</v>
      </c>
      <c r="P14" s="73">
        <v>1699.4724230867021</v>
      </c>
      <c r="Q14" s="73">
        <v>5823.0775235189412</v>
      </c>
      <c r="R14" s="73">
        <v>51701.914449108997</v>
      </c>
    </row>
    <row r="15" spans="2:19" ht="15" x14ac:dyDescent="0.25">
      <c r="B15" s="67" t="s">
        <v>155</v>
      </c>
      <c r="C15" s="73">
        <v>0</v>
      </c>
      <c r="D15" s="73">
        <v>3514.5991202644286</v>
      </c>
      <c r="E15" s="73">
        <v>0</v>
      </c>
      <c r="F15" s="73">
        <v>0</v>
      </c>
      <c r="G15" s="73">
        <v>0</v>
      </c>
      <c r="H15" s="73">
        <v>1670.657429443173</v>
      </c>
      <c r="I15" s="73">
        <v>0</v>
      </c>
      <c r="J15" s="73">
        <v>0</v>
      </c>
      <c r="K15" s="73">
        <v>0</v>
      </c>
      <c r="L15" s="73">
        <v>0</v>
      </c>
      <c r="M15" s="73">
        <v>0</v>
      </c>
      <c r="N15" s="73">
        <v>1278.9519883040934</v>
      </c>
      <c r="O15" s="73">
        <v>0</v>
      </c>
      <c r="P15" s="73">
        <v>1022.6157971014492</v>
      </c>
      <c r="Q15" s="73">
        <v>0</v>
      </c>
      <c r="R15" s="73">
        <v>7486.8243351131441</v>
      </c>
    </row>
    <row r="16" spans="2:19" ht="15" x14ac:dyDescent="0.25">
      <c r="B16" s="67" t="s">
        <v>65</v>
      </c>
      <c r="C16" s="73">
        <v>1666.3305110602594</v>
      </c>
      <c r="D16" s="73">
        <v>0</v>
      </c>
      <c r="E16" s="73">
        <v>1056.8368446478512</v>
      </c>
      <c r="F16" s="73">
        <v>979.10795830155087</v>
      </c>
      <c r="G16" s="73">
        <v>1590.6872616323415</v>
      </c>
      <c r="H16" s="73">
        <v>0</v>
      </c>
      <c r="I16" s="73">
        <v>0</v>
      </c>
      <c r="J16" s="73">
        <v>1159.1465704042716</v>
      </c>
      <c r="K16" s="73">
        <v>374.93733536740399</v>
      </c>
      <c r="L16" s="73">
        <v>161.05060005085176</v>
      </c>
      <c r="M16" s="73">
        <v>309.21383168065086</v>
      </c>
      <c r="N16" s="73">
        <v>0</v>
      </c>
      <c r="O16" s="73">
        <v>1050.3101500127129</v>
      </c>
      <c r="P16" s="73">
        <v>846.88272819730469</v>
      </c>
      <c r="Q16" s="73">
        <v>413.59944063056184</v>
      </c>
      <c r="R16" s="73">
        <v>9608.1032319857622</v>
      </c>
    </row>
    <row r="17" spans="1:20" ht="15" x14ac:dyDescent="0.25">
      <c r="B17" s="67" t="s">
        <v>97</v>
      </c>
      <c r="C17" s="73">
        <v>-635.64708873633356</v>
      </c>
      <c r="D17" s="73">
        <v>-635.64708873633356</v>
      </c>
      <c r="E17" s="73">
        <v>-635.64708873633356</v>
      </c>
      <c r="F17" s="73">
        <v>-635.64708873633356</v>
      </c>
      <c r="G17" s="73">
        <v>-635.64708873633356</v>
      </c>
      <c r="H17" s="73">
        <v>-635.64708873633356</v>
      </c>
      <c r="I17" s="73">
        <v>-635.64708873633356</v>
      </c>
      <c r="J17" s="73">
        <v>-635.64708873633356</v>
      </c>
      <c r="K17" s="73">
        <v>-635.64708873633356</v>
      </c>
      <c r="L17" s="73">
        <v>-635.64708873633356</v>
      </c>
      <c r="M17" s="73">
        <v>-635.64708873633356</v>
      </c>
      <c r="N17" s="73">
        <v>-635.64708873633356</v>
      </c>
      <c r="O17" s="73">
        <v>-635.64708873633356</v>
      </c>
      <c r="P17" s="73">
        <v>-635.64708873633356</v>
      </c>
      <c r="Q17" s="73">
        <v>-635.64708873633356</v>
      </c>
      <c r="R17" s="73">
        <v>-9534.706331045003</v>
      </c>
    </row>
    <row r="18" spans="1:20" ht="15" x14ac:dyDescent="0.25">
      <c r="B18" s="67" t="s">
        <v>98</v>
      </c>
      <c r="C18" s="73">
        <v>-273.32824815662343</v>
      </c>
      <c r="D18" s="73">
        <v>-273.32824815662343</v>
      </c>
      <c r="E18" s="73">
        <v>-273.32824815662343</v>
      </c>
      <c r="F18" s="73">
        <v>-273.32824815662343</v>
      </c>
      <c r="G18" s="73">
        <v>-273.32824815662343</v>
      </c>
      <c r="H18" s="73">
        <v>-273.32824815662343</v>
      </c>
      <c r="I18" s="73">
        <v>-273.32824815662343</v>
      </c>
      <c r="J18" s="73">
        <v>-273.32824815662343</v>
      </c>
      <c r="K18" s="73">
        <v>-273.32824815662343</v>
      </c>
      <c r="L18" s="73">
        <v>-273.32824815662343</v>
      </c>
      <c r="M18" s="73">
        <v>-273.32824815662343</v>
      </c>
      <c r="N18" s="73">
        <v>-273.32824815662343</v>
      </c>
      <c r="O18" s="73">
        <v>-273.32824815662343</v>
      </c>
      <c r="P18" s="73">
        <v>-273.32824815662343</v>
      </c>
      <c r="Q18" s="73">
        <v>-273.32824815662343</v>
      </c>
      <c r="R18" s="73">
        <v>-4099.923722349351</v>
      </c>
    </row>
    <row r="19" spans="1:20" ht="15" x14ac:dyDescent="0.25">
      <c r="B19" s="67" t="s">
        <v>156</v>
      </c>
      <c r="C19" s="73">
        <v>3519.7561428934655</v>
      </c>
      <c r="D19" s="73">
        <v>1748.043897787948</v>
      </c>
      <c r="E19" s="73">
        <v>3574.7816781083138</v>
      </c>
      <c r="F19" s="73">
        <v>2107.1677472667175</v>
      </c>
      <c r="G19" s="73">
        <v>2468.6055123315532</v>
      </c>
      <c r="H19" s="73">
        <v>2442.6751309433002</v>
      </c>
      <c r="I19" s="73">
        <v>300.46660818713445</v>
      </c>
      <c r="J19" s="73">
        <v>1004.0525908975336</v>
      </c>
      <c r="K19" s="73">
        <v>2525.0267039081104</v>
      </c>
      <c r="L19" s="73">
        <v>1880.4526811155886</v>
      </c>
      <c r="M19" s="73">
        <v>917.15105263157886</v>
      </c>
      <c r="N19" s="73">
        <v>2082.0259649122804</v>
      </c>
      <c r="O19" s="73">
        <v>2127.1006254767349</v>
      </c>
      <c r="P19" s="73">
        <v>2131.935982710399</v>
      </c>
      <c r="Q19" s="73">
        <v>2068.6405339435541</v>
      </c>
      <c r="R19" s="73">
        <v>30897.882853114206</v>
      </c>
    </row>
    <row r="20" spans="1:20" ht="15" x14ac:dyDescent="0.25">
      <c r="B20" s="67" t="s">
        <v>157</v>
      </c>
      <c r="C20" s="73">
        <v>1532.9638876175943</v>
      </c>
      <c r="D20" s="73">
        <v>3957.2210806000503</v>
      </c>
      <c r="E20" s="73">
        <v>1326.2471777269261</v>
      </c>
      <c r="F20" s="73">
        <v>2734.8303203661326</v>
      </c>
      <c r="G20" s="73">
        <v>935.46522756165768</v>
      </c>
      <c r="H20" s="73">
        <v>2156.9740020340705</v>
      </c>
      <c r="I20" s="73">
        <v>476.26193490973805</v>
      </c>
      <c r="J20" s="73">
        <v>858.28628527841329</v>
      </c>
      <c r="K20" s="73">
        <v>1305.6605924230867</v>
      </c>
      <c r="L20" s="73">
        <v>1026.8181998474447</v>
      </c>
      <c r="M20" s="73">
        <v>792.72880244088481</v>
      </c>
      <c r="N20" s="73">
        <v>1966.7763666412407</v>
      </c>
      <c r="O20" s="73">
        <v>2506.6450394101194</v>
      </c>
      <c r="P20" s="73">
        <v>1605.4216120010169</v>
      </c>
      <c r="Q20" s="73">
        <v>1674.9532189168574</v>
      </c>
      <c r="R20" s="73">
        <v>24857.253747775234</v>
      </c>
      <c r="S20" s="13"/>
    </row>
    <row r="21" spans="1:20" ht="15" x14ac:dyDescent="0.25">
      <c r="B21" s="67" t="s">
        <v>158</v>
      </c>
      <c r="C21" s="73">
        <v>0</v>
      </c>
      <c r="D21" s="73">
        <v>-2770.0547564200351</v>
      </c>
      <c r="E21" s="73">
        <v>-928.37302440884821</v>
      </c>
      <c r="F21" s="73">
        <v>-1914.3812242562924</v>
      </c>
      <c r="G21" s="73">
        <v>-654.82565929316036</v>
      </c>
      <c r="H21" s="73">
        <v>-1509.8818014238493</v>
      </c>
      <c r="I21" s="73">
        <v>-333.3833544368166</v>
      </c>
      <c r="J21" s="73">
        <v>-600.80039969488928</v>
      </c>
      <c r="K21" s="73">
        <v>-913.96241469616052</v>
      </c>
      <c r="L21" s="73">
        <v>-718.77273989321122</v>
      </c>
      <c r="M21" s="73">
        <v>-554.91016170861928</v>
      </c>
      <c r="N21" s="73">
        <v>-1376.7434566488685</v>
      </c>
      <c r="O21" s="73">
        <v>-1754.6515275870834</v>
      </c>
      <c r="P21" s="73">
        <v>-1123.7951284007117</v>
      </c>
      <c r="Q21" s="73">
        <v>-1172.4672532418001</v>
      </c>
      <c r="R21" s="73">
        <v>-16327.002902110349</v>
      </c>
      <c r="S21" s="13"/>
    </row>
    <row r="22" spans="1:20" ht="15" x14ac:dyDescent="0.25">
      <c r="B22" s="67" t="s">
        <v>68</v>
      </c>
      <c r="C22" s="73">
        <v>0</v>
      </c>
      <c r="D22" s="73">
        <v>1801.4092245105517</v>
      </c>
      <c r="E22" s="73">
        <v>382.7818204932621</v>
      </c>
      <c r="F22" s="73">
        <v>84.504612255275859</v>
      </c>
      <c r="G22" s="73">
        <v>0</v>
      </c>
      <c r="H22" s="73">
        <v>42.584347826086947</v>
      </c>
      <c r="I22" s="73">
        <v>180.75519959318584</v>
      </c>
      <c r="J22" s="73">
        <v>277.37933384185095</v>
      </c>
      <c r="K22" s="73">
        <v>193.05111873887617</v>
      </c>
      <c r="L22" s="73">
        <v>0</v>
      </c>
      <c r="M22" s="73">
        <v>179.9666005593694</v>
      </c>
      <c r="N22" s="73">
        <v>502.03667175184324</v>
      </c>
      <c r="O22" s="73">
        <v>924.99553775743709</v>
      </c>
      <c r="P22" s="73">
        <v>713.5576099669463</v>
      </c>
      <c r="Q22" s="73">
        <v>185.93297482837525</v>
      </c>
      <c r="R22" s="73">
        <v>5468.9550521230613</v>
      </c>
      <c r="S22" s="13"/>
    </row>
    <row r="23" spans="1:20" ht="15" x14ac:dyDescent="0.25">
      <c r="B23" s="67" t="s">
        <v>13</v>
      </c>
      <c r="C23" s="73">
        <v>1312.1250292397658</v>
      </c>
      <c r="D23" s="73">
        <v>1375.8666590389014</v>
      </c>
      <c r="E23" s="73">
        <v>807.5980447495549</v>
      </c>
      <c r="F23" s="73">
        <v>1186.789664378337</v>
      </c>
      <c r="G23" s="73">
        <v>450.43531655225019</v>
      </c>
      <c r="H23" s="73">
        <v>447.72710144927527</v>
      </c>
      <c r="I23" s="73">
        <v>0</v>
      </c>
      <c r="J23" s="73">
        <v>636.1192601067886</v>
      </c>
      <c r="K23" s="73">
        <v>1555.5946046275108</v>
      </c>
      <c r="L23" s="73">
        <v>1674.0089753368927</v>
      </c>
      <c r="M23" s="73">
        <v>1885.6440528858377</v>
      </c>
      <c r="N23" s="73">
        <v>15.159778794813116</v>
      </c>
      <c r="O23" s="73">
        <v>0</v>
      </c>
      <c r="P23" s="73">
        <v>125.97869565217388</v>
      </c>
      <c r="Q23" s="73">
        <v>0</v>
      </c>
      <c r="R23" s="73">
        <v>11473.047182812099</v>
      </c>
      <c r="T23" s="13"/>
    </row>
    <row r="24" spans="1:20" ht="15" x14ac:dyDescent="0.25">
      <c r="B24" s="67" t="s">
        <v>159</v>
      </c>
      <c r="C24" s="73">
        <v>674.45969997457405</v>
      </c>
      <c r="D24" s="73">
        <v>3112.8909229595724</v>
      </c>
      <c r="E24" s="73">
        <v>1245.1563691838289</v>
      </c>
      <c r="F24" s="73">
        <v>0</v>
      </c>
      <c r="G24" s="73">
        <v>0</v>
      </c>
      <c r="H24" s="73">
        <v>0</v>
      </c>
      <c r="I24" s="73">
        <v>0</v>
      </c>
      <c r="J24" s="73">
        <v>0</v>
      </c>
      <c r="K24" s="73">
        <v>122.50263412153572</v>
      </c>
      <c r="L24" s="73">
        <v>0</v>
      </c>
      <c r="M24" s="73">
        <v>0</v>
      </c>
      <c r="N24" s="73">
        <v>0</v>
      </c>
      <c r="O24" s="73">
        <v>0</v>
      </c>
      <c r="P24" s="73">
        <v>0</v>
      </c>
      <c r="Q24" s="73">
        <v>0</v>
      </c>
      <c r="R24" s="73">
        <v>5155.0096262395118</v>
      </c>
      <c r="T24" s="13"/>
    </row>
    <row r="25" spans="1:20" ht="15" x14ac:dyDescent="0.25">
      <c r="B25" s="67" t="s">
        <v>70</v>
      </c>
      <c r="C25" s="73">
        <v>1759.457831172133</v>
      </c>
      <c r="D25" s="73">
        <v>3752.7871573862185</v>
      </c>
      <c r="E25" s="73">
        <v>0</v>
      </c>
      <c r="F25" s="73">
        <v>0</v>
      </c>
      <c r="G25" s="73">
        <v>0</v>
      </c>
      <c r="H25" s="73">
        <v>0</v>
      </c>
      <c r="I25" s="73">
        <v>269.99140605136023</v>
      </c>
      <c r="J25" s="73">
        <v>78.278830409356715</v>
      </c>
      <c r="K25" s="73">
        <v>78.277374086117931</v>
      </c>
      <c r="L25" s="73">
        <v>76.92776418808144</v>
      </c>
      <c r="M25" s="73">
        <v>74.9895423340961</v>
      </c>
      <c r="N25" s="73">
        <v>74.366964149504199</v>
      </c>
      <c r="O25" s="73">
        <v>73.744385964912269</v>
      </c>
      <c r="P25" s="73">
        <v>74.366964149504199</v>
      </c>
      <c r="Q25" s="73">
        <v>74.366964149504199</v>
      </c>
      <c r="R25" s="73">
        <v>6387.5551840407898</v>
      </c>
      <c r="T25" s="13"/>
    </row>
    <row r="26" spans="1:20" ht="15" x14ac:dyDescent="0.25">
      <c r="B26" s="67" t="s">
        <v>160</v>
      </c>
      <c r="C26" s="73">
        <v>1253.8828400711925</v>
      </c>
      <c r="D26" s="73">
        <v>388.03222984998723</v>
      </c>
      <c r="E26" s="73">
        <v>0</v>
      </c>
      <c r="F26" s="73">
        <v>0</v>
      </c>
      <c r="G26" s="73">
        <v>1279.4604271548433</v>
      </c>
      <c r="H26" s="73">
        <v>0</v>
      </c>
      <c r="I26" s="73">
        <v>0</v>
      </c>
      <c r="J26" s="73">
        <v>1242.8735825069919</v>
      </c>
      <c r="K26" s="73">
        <v>1305.2455403000254</v>
      </c>
      <c r="L26" s="73">
        <v>1254.4950419527077</v>
      </c>
      <c r="M26" s="73">
        <v>174.75769641495037</v>
      </c>
      <c r="N26" s="73">
        <v>0</v>
      </c>
      <c r="O26" s="73">
        <v>1253.9243452834985</v>
      </c>
      <c r="P26" s="73">
        <v>6.5681998474446974</v>
      </c>
      <c r="Q26" s="73">
        <v>93.729145690312734</v>
      </c>
      <c r="R26" s="73">
        <v>8252.9690490719531</v>
      </c>
      <c r="T26" s="13"/>
    </row>
    <row r="27" spans="1:20" ht="15" x14ac:dyDescent="0.25">
      <c r="B27" s="67" t="s">
        <v>72</v>
      </c>
      <c r="C27" s="73">
        <v>161.35151284007117</v>
      </c>
      <c r="D27" s="73">
        <v>159.32813374014748</v>
      </c>
      <c r="E27" s="73">
        <v>185.04061276379352</v>
      </c>
      <c r="F27" s="73">
        <v>171.13636664124076</v>
      </c>
      <c r="G27" s="73">
        <v>111.65939740655985</v>
      </c>
      <c r="H27" s="73">
        <v>36.659478769387228</v>
      </c>
      <c r="I27" s="73">
        <v>51.248560894991094</v>
      </c>
      <c r="J27" s="73">
        <v>55.222684973302819</v>
      </c>
      <c r="K27" s="73">
        <v>70.226819221967972</v>
      </c>
      <c r="L27" s="73">
        <v>68.234569031273836</v>
      </c>
      <c r="M27" s="73">
        <v>62.620989066870074</v>
      </c>
      <c r="N27" s="73">
        <v>815.6396796338671</v>
      </c>
      <c r="O27" s="73">
        <v>805.94821256038642</v>
      </c>
      <c r="P27" s="73">
        <v>741.0236842105262</v>
      </c>
      <c r="Q27" s="73">
        <v>764.16284007119236</v>
      </c>
      <c r="R27" s="73">
        <v>4259.5035418255784</v>
      </c>
      <c r="T27" s="13"/>
    </row>
    <row r="28" spans="1:20" ht="15" x14ac:dyDescent="0.25">
      <c r="B28" s="67" t="s">
        <v>161</v>
      </c>
      <c r="C28" s="73">
        <v>103.76303076531909</v>
      </c>
      <c r="D28" s="73">
        <v>112.06407322654461</v>
      </c>
      <c r="E28" s="73">
        <v>103.76303076531909</v>
      </c>
      <c r="F28" s="73">
        <v>103.76303076531909</v>
      </c>
      <c r="G28" s="73">
        <v>107.91355199593185</v>
      </c>
      <c r="H28" s="73">
        <v>107.91355199593185</v>
      </c>
      <c r="I28" s="73">
        <v>215.82710399186371</v>
      </c>
      <c r="J28" s="73">
        <v>0</v>
      </c>
      <c r="K28" s="73">
        <v>215.82710399186371</v>
      </c>
      <c r="L28" s="73">
        <v>109.96018832688871</v>
      </c>
      <c r="M28" s="73">
        <v>107.91355199593185</v>
      </c>
      <c r="N28" s="73">
        <v>108.08994914823289</v>
      </c>
      <c r="O28" s="73">
        <v>107.91355199593185</v>
      </c>
      <c r="P28" s="73">
        <v>107.91355199593185</v>
      </c>
      <c r="Q28" s="73">
        <v>107.91355199593185</v>
      </c>
      <c r="R28" s="73">
        <v>1720.5388229569417</v>
      </c>
    </row>
    <row r="29" spans="1:20" ht="15.75" x14ac:dyDescent="0.25">
      <c r="A29" s="87"/>
      <c r="B29" s="88" t="s">
        <v>62</v>
      </c>
      <c r="C29" s="89">
        <v>15977.679697431986</v>
      </c>
      <c r="D29" s="89">
        <v>20575.702863717263</v>
      </c>
      <c r="E29" s="89">
        <v>16690.422767607422</v>
      </c>
      <c r="F29" s="89">
        <v>9635.6054347826102</v>
      </c>
      <c r="G29" s="89">
        <v>7133.2945771675568</v>
      </c>
      <c r="H29" s="89">
        <v>9359.6372781591654</v>
      </c>
      <c r="I29" s="89">
        <v>2195.5853443244491</v>
      </c>
      <c r="J29" s="89">
        <v>5114.8083191965425</v>
      </c>
      <c r="K29" s="89">
        <v>7462.0451126781254</v>
      </c>
      <c r="L29" s="89">
        <v>6229.2791370630521</v>
      </c>
      <c r="M29" s="89">
        <v>5011.1911705328976</v>
      </c>
      <c r="N29" s="89">
        <v>7507.4464263920663</v>
      </c>
      <c r="O29" s="89">
        <v>8247.3256043732508</v>
      </c>
      <c r="P29" s="89">
        <v>7042.9667836257304</v>
      </c>
      <c r="Q29" s="89">
        <v>9124.9336036104723</v>
      </c>
      <c r="R29" s="89">
        <v>137307.92412066259</v>
      </c>
    </row>
    <row r="30" spans="1:20" ht="15" x14ac:dyDescent="0.25">
      <c r="B30" s="67" t="s">
        <v>162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</row>
    <row r="31" spans="1:20" ht="15" x14ac:dyDescent="0.25">
      <c r="B31" s="67" t="s">
        <v>163</v>
      </c>
      <c r="C31" s="73">
        <v>5675.1840757691325</v>
      </c>
      <c r="D31" s="73">
        <v>2847.9008949911004</v>
      </c>
      <c r="E31" s="73">
        <v>10481.767821001777</v>
      </c>
      <c r="F31" s="73">
        <v>8308.8143122298479</v>
      </c>
      <c r="G31" s="73">
        <v>4320.6095906432747</v>
      </c>
      <c r="H31" s="73">
        <v>7719.6270709382152</v>
      </c>
      <c r="I31" s="73">
        <v>1919.0142435799642</v>
      </c>
      <c r="J31" s="73">
        <v>843.9981159420289</v>
      </c>
      <c r="K31" s="73">
        <v>1037.7444469870327</v>
      </c>
      <c r="L31" s="73">
        <v>1072.5361912026442</v>
      </c>
      <c r="M31" s="73">
        <v>1052.3854106280194</v>
      </c>
      <c r="N31" s="73">
        <v>1545.7578693109583</v>
      </c>
      <c r="O31" s="73">
        <v>1835.0388227815915</v>
      </c>
      <c r="P31" s="73">
        <v>1913.6912001017033</v>
      </c>
      <c r="Q31" s="73">
        <v>3008.3081642512075</v>
      </c>
      <c r="R31" s="73">
        <v>53582.37823035851</v>
      </c>
    </row>
    <row r="32" spans="1:20" ht="15" x14ac:dyDescent="0.25">
      <c r="B32" s="67" t="s">
        <v>65</v>
      </c>
      <c r="C32" s="73">
        <v>1666.3305110602594</v>
      </c>
      <c r="D32" s="73">
        <v>0</v>
      </c>
      <c r="E32" s="73">
        <v>1056.8368446478512</v>
      </c>
      <c r="F32" s="73">
        <v>979.10795830155087</v>
      </c>
      <c r="G32" s="73">
        <v>4150.5212306127632</v>
      </c>
      <c r="H32" s="73">
        <v>0</v>
      </c>
      <c r="I32" s="73">
        <v>0</v>
      </c>
      <c r="J32" s="73">
        <v>597.13611202644279</v>
      </c>
      <c r="K32" s="73">
        <v>393.32414441901852</v>
      </c>
      <c r="L32" s="73">
        <v>161.05060005085176</v>
      </c>
      <c r="M32" s="73">
        <v>309.21383168065086</v>
      </c>
      <c r="N32" s="73">
        <v>0</v>
      </c>
      <c r="O32" s="73">
        <v>1050.3101500127129</v>
      </c>
      <c r="P32" s="73">
        <v>846.88272819730469</v>
      </c>
      <c r="Q32" s="73">
        <v>566.54614797864213</v>
      </c>
      <c r="R32" s="73">
        <v>11777.26025898805</v>
      </c>
      <c r="S32" s="13"/>
    </row>
    <row r="33" spans="2:21" ht="15" x14ac:dyDescent="0.25">
      <c r="B33" s="67" t="s">
        <v>97</v>
      </c>
      <c r="C33" s="73">
        <v>635.64708873633356</v>
      </c>
      <c r="D33" s="73">
        <v>635.64708873633356</v>
      </c>
      <c r="E33" s="73">
        <v>635.64708873633356</v>
      </c>
      <c r="F33" s="73">
        <v>635.64708873633356</v>
      </c>
      <c r="G33" s="73">
        <v>635.64708873633356</v>
      </c>
      <c r="H33" s="73">
        <v>635.64708873633356</v>
      </c>
      <c r="I33" s="73">
        <v>635.64708873633356</v>
      </c>
      <c r="J33" s="73">
        <v>635.64708873633356</v>
      </c>
      <c r="K33" s="73">
        <v>635.64708873633356</v>
      </c>
      <c r="L33" s="73">
        <v>635.64708873633356</v>
      </c>
      <c r="M33" s="73">
        <v>635.64708873633356</v>
      </c>
      <c r="N33" s="73">
        <v>635.64708873633356</v>
      </c>
      <c r="O33" s="73">
        <v>635.64708873633356</v>
      </c>
      <c r="P33" s="73">
        <v>635.64708873633356</v>
      </c>
      <c r="Q33" s="73">
        <v>635.64708873633356</v>
      </c>
      <c r="R33" s="73">
        <v>9534.706331045003</v>
      </c>
      <c r="S33" s="13"/>
    </row>
    <row r="34" spans="2:21" ht="15" x14ac:dyDescent="0.25">
      <c r="B34" s="67" t="s">
        <v>98</v>
      </c>
      <c r="C34" s="73">
        <v>273.32824815662343</v>
      </c>
      <c r="D34" s="73">
        <v>273.32824815662343</v>
      </c>
      <c r="E34" s="73">
        <v>273.32824815662343</v>
      </c>
      <c r="F34" s="73">
        <v>273.32824815662343</v>
      </c>
      <c r="G34" s="73">
        <v>273.32824815662343</v>
      </c>
      <c r="H34" s="73">
        <v>273.32824815662343</v>
      </c>
      <c r="I34" s="73">
        <v>273.32824815662343</v>
      </c>
      <c r="J34" s="73">
        <v>273.32824815662343</v>
      </c>
      <c r="K34" s="73">
        <v>273.32824815662343</v>
      </c>
      <c r="L34" s="73">
        <v>273.32824815662343</v>
      </c>
      <c r="M34" s="73">
        <v>273.32824815662343</v>
      </c>
      <c r="N34" s="73">
        <v>273.32824815662343</v>
      </c>
      <c r="O34" s="73">
        <v>273.32824815662343</v>
      </c>
      <c r="P34" s="73">
        <v>273.32824815662343</v>
      </c>
      <c r="Q34" s="73">
        <v>273.32824815662343</v>
      </c>
      <c r="R34" s="73">
        <v>4099.923722349351</v>
      </c>
      <c r="S34" s="13"/>
    </row>
    <row r="35" spans="2:21" ht="15" x14ac:dyDescent="0.25">
      <c r="B35" s="67" t="s">
        <v>121</v>
      </c>
      <c r="C35" s="73">
        <v>7503.5924408848205</v>
      </c>
      <c r="D35" s="73">
        <v>7528.3814289346547</v>
      </c>
      <c r="E35" s="73">
        <v>7797.9992880752598</v>
      </c>
      <c r="F35" s="73">
        <v>8724.022079837272</v>
      </c>
      <c r="G35" s="73">
        <v>9722.8761428934649</v>
      </c>
      <c r="H35" s="73">
        <v>3754.8209127892192</v>
      </c>
      <c r="I35" s="73">
        <v>606.65055936943804</v>
      </c>
      <c r="J35" s="73">
        <v>1570.4119654207982</v>
      </c>
      <c r="K35" s="73">
        <v>1387.6956445461476</v>
      </c>
      <c r="L35" s="73">
        <v>1172.470366132723</v>
      </c>
      <c r="M35" s="73">
        <v>1817.4509890668699</v>
      </c>
      <c r="N35" s="73">
        <v>3406.3742791762011</v>
      </c>
      <c r="O35" s="73">
        <v>3307.2805847953214</v>
      </c>
      <c r="P35" s="73">
        <v>3030.0361428934652</v>
      </c>
      <c r="Q35" s="73">
        <v>4316.0440172896006</v>
      </c>
      <c r="R35" s="73">
        <v>65646.106842105248</v>
      </c>
      <c r="S35" s="13"/>
    </row>
    <row r="36" spans="2:21" ht="15" x14ac:dyDescent="0.25">
      <c r="B36" s="67" t="s">
        <v>79</v>
      </c>
      <c r="C36" s="73">
        <v>4211.9489448258319</v>
      </c>
      <c r="D36" s="73">
        <v>2306.6210450038134</v>
      </c>
      <c r="E36" s="73">
        <v>0</v>
      </c>
      <c r="F36" s="73">
        <v>1653.8581947622679</v>
      </c>
      <c r="G36" s="73">
        <v>3112.8909229595724</v>
      </c>
      <c r="H36" s="73">
        <v>3160.621917111619</v>
      </c>
      <c r="I36" s="73">
        <v>518.81515382659541</v>
      </c>
      <c r="J36" s="73">
        <v>518.81515382659541</v>
      </c>
      <c r="K36" s="73">
        <v>518.81515382659541</v>
      </c>
      <c r="L36" s="73">
        <v>518.81515382659541</v>
      </c>
      <c r="M36" s="73">
        <v>518.81515382659541</v>
      </c>
      <c r="N36" s="73">
        <v>518.81515382659541</v>
      </c>
      <c r="O36" s="73">
        <v>518.81515382659541</v>
      </c>
      <c r="P36" s="73">
        <v>518.81515382659541</v>
      </c>
      <c r="Q36" s="73">
        <v>1018.2266209000761</v>
      </c>
      <c r="R36" s="73">
        <v>19614.688876175944</v>
      </c>
      <c r="S36" s="13"/>
    </row>
    <row r="37" spans="2:21" ht="15" x14ac:dyDescent="0.25">
      <c r="B37" s="67" t="s">
        <v>164</v>
      </c>
      <c r="C37" s="73">
        <v>252.64222730739888</v>
      </c>
      <c r="D37" s="73">
        <v>0</v>
      </c>
      <c r="E37" s="73">
        <v>0</v>
      </c>
      <c r="F37" s="73">
        <v>0</v>
      </c>
      <c r="G37" s="73">
        <v>0</v>
      </c>
      <c r="H37" s="73">
        <v>0</v>
      </c>
      <c r="I37" s="73">
        <v>0</v>
      </c>
      <c r="J37" s="73">
        <v>0</v>
      </c>
      <c r="K37" s="73">
        <v>0</v>
      </c>
      <c r="L37" s="73">
        <v>0</v>
      </c>
      <c r="M37" s="73">
        <v>0</v>
      </c>
      <c r="N37" s="73">
        <v>0</v>
      </c>
      <c r="O37" s="73">
        <v>88.457983727434524</v>
      </c>
      <c r="P37" s="73">
        <v>0</v>
      </c>
      <c r="Q37" s="73">
        <v>0</v>
      </c>
      <c r="R37" s="73">
        <v>341.10021103483342</v>
      </c>
      <c r="S37" s="13"/>
    </row>
    <row r="38" spans="2:21" ht="15" x14ac:dyDescent="0.25">
      <c r="B38" s="67" t="s">
        <v>14</v>
      </c>
      <c r="C38" s="73">
        <v>0</v>
      </c>
      <c r="D38" s="73">
        <v>365.14210526315787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0</v>
      </c>
      <c r="L38" s="73">
        <v>0</v>
      </c>
      <c r="M38" s="73">
        <v>0</v>
      </c>
      <c r="N38" s="73">
        <v>34.2418001525553</v>
      </c>
      <c r="O38" s="73">
        <v>34.584218154080844</v>
      </c>
      <c r="P38" s="73">
        <v>0</v>
      </c>
      <c r="Q38" s="73">
        <v>0</v>
      </c>
      <c r="R38" s="73">
        <v>433.96812356979405</v>
      </c>
      <c r="S38" s="13"/>
    </row>
    <row r="39" spans="2:21" ht="15" x14ac:dyDescent="0.25">
      <c r="B39" s="67" t="s">
        <v>165</v>
      </c>
      <c r="C39" s="73">
        <v>311.28909229595723</v>
      </c>
      <c r="D39" s="73">
        <v>390.14899567759977</v>
      </c>
      <c r="E39" s="73">
        <v>780.29799135519954</v>
      </c>
      <c r="F39" s="73">
        <v>1188.7922908721077</v>
      </c>
      <c r="G39" s="73">
        <v>390.14899567759977</v>
      </c>
      <c r="H39" s="73">
        <v>272.68924485125854</v>
      </c>
      <c r="I39" s="73">
        <v>0</v>
      </c>
      <c r="J39" s="73">
        <v>0</v>
      </c>
      <c r="K39" s="73">
        <v>0</v>
      </c>
      <c r="L39" s="73">
        <v>0</v>
      </c>
      <c r="M39" s="73">
        <v>0</v>
      </c>
      <c r="N39" s="73">
        <v>0</v>
      </c>
      <c r="O39" s="73">
        <v>0</v>
      </c>
      <c r="P39" s="73">
        <v>0</v>
      </c>
      <c r="Q39" s="73">
        <v>0</v>
      </c>
      <c r="R39" s="73">
        <v>3333.3666107297222</v>
      </c>
      <c r="S39" s="13"/>
    </row>
    <row r="40" spans="2:21" ht="15" x14ac:dyDescent="0.25">
      <c r="B40" s="67" t="s">
        <v>77</v>
      </c>
      <c r="C40" s="73">
        <v>613.51967200610204</v>
      </c>
      <c r="D40" s="73">
        <v>211.73884057971011</v>
      </c>
      <c r="E40" s="73">
        <v>418.51780828883795</v>
      </c>
      <c r="F40" s="73">
        <v>152.37601067887107</v>
      </c>
      <c r="G40" s="73">
        <v>271.63086193745227</v>
      </c>
      <c r="H40" s="73">
        <v>171.1156140350877</v>
      </c>
      <c r="I40" s="73">
        <v>18.200035596236965</v>
      </c>
      <c r="J40" s="73">
        <v>0</v>
      </c>
      <c r="K40" s="73">
        <v>14.19478260869565</v>
      </c>
      <c r="L40" s="73">
        <v>71.56536231884057</v>
      </c>
      <c r="M40" s="73">
        <v>203.1368853292652</v>
      </c>
      <c r="N40" s="73">
        <v>48.509216882786674</v>
      </c>
      <c r="O40" s="73">
        <v>0</v>
      </c>
      <c r="P40" s="73">
        <v>0</v>
      </c>
      <c r="Q40" s="73">
        <v>0</v>
      </c>
      <c r="R40" s="73">
        <v>2194.5050902618864</v>
      </c>
      <c r="S40" s="13"/>
    </row>
    <row r="41" spans="2:21" ht="15" x14ac:dyDescent="0.25">
      <c r="B41" s="67" t="s">
        <v>166</v>
      </c>
      <c r="C41" s="73">
        <v>0</v>
      </c>
      <c r="D41" s="73">
        <v>0</v>
      </c>
      <c r="E41" s="73">
        <v>236.15428171878969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0</v>
      </c>
      <c r="L41" s="73">
        <v>0</v>
      </c>
      <c r="M41" s="73">
        <v>0</v>
      </c>
      <c r="N41" s="73">
        <v>0</v>
      </c>
      <c r="O41" s="73">
        <v>0</v>
      </c>
      <c r="P41" s="73">
        <v>0</v>
      </c>
      <c r="Q41" s="73">
        <v>0</v>
      </c>
      <c r="R41" s="73">
        <v>236.15428171878969</v>
      </c>
    </row>
    <row r="42" spans="2:21" ht="15" x14ac:dyDescent="0.25">
      <c r="B42" s="67" t="s">
        <v>167</v>
      </c>
      <c r="C42" s="73">
        <v>0</v>
      </c>
      <c r="D42" s="73">
        <v>2490.3127383676579</v>
      </c>
      <c r="E42" s="73">
        <v>-274.85789219425374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0</v>
      </c>
      <c r="L42" s="73">
        <v>380.81032290872105</v>
      </c>
      <c r="M42" s="73">
        <v>741.06518942283242</v>
      </c>
      <c r="N42" s="73">
        <v>458.97501398423589</v>
      </c>
      <c r="O42" s="73">
        <v>55.098169336384437</v>
      </c>
      <c r="P42" s="73">
        <v>153.07122298499871</v>
      </c>
      <c r="Q42" s="73">
        <v>0</v>
      </c>
      <c r="R42" s="73">
        <v>4004.4747648105763</v>
      </c>
    </row>
    <row r="43" spans="2:21" ht="15" x14ac:dyDescent="0.25">
      <c r="B43" s="67" t="s">
        <v>75</v>
      </c>
      <c r="C43" s="73">
        <v>200.30415458937193</v>
      </c>
      <c r="D43" s="73">
        <v>432.73334350368668</v>
      </c>
      <c r="E43" s="73">
        <v>246.18816679379606</v>
      </c>
      <c r="F43" s="73">
        <v>276.94352911263661</v>
      </c>
      <c r="G43" s="73">
        <v>0</v>
      </c>
      <c r="H43" s="73">
        <v>89.765397915077543</v>
      </c>
      <c r="I43" s="73">
        <v>31.128909229595727</v>
      </c>
      <c r="J43" s="73">
        <v>254.93539028731246</v>
      </c>
      <c r="K43" s="73">
        <v>52.504093567251459</v>
      </c>
      <c r="L43" s="73">
        <v>45.655733536740392</v>
      </c>
      <c r="M43" s="73">
        <v>45.655733536740392</v>
      </c>
      <c r="N43" s="73">
        <v>135.31736842105261</v>
      </c>
      <c r="O43" s="73">
        <v>2411.7952529875406</v>
      </c>
      <c r="P43" s="73">
        <v>226.64958810068646</v>
      </c>
      <c r="Q43" s="73">
        <v>1247.2523824052885</v>
      </c>
      <c r="R43" s="73">
        <v>5696.8290439867778</v>
      </c>
    </row>
    <row r="44" spans="2:21" ht="15.75" x14ac:dyDescent="0.25">
      <c r="B44" s="88" t="s">
        <v>122</v>
      </c>
      <c r="C44" s="89">
        <v>21343.786455631835</v>
      </c>
      <c r="D44" s="89">
        <v>17481.954729214336</v>
      </c>
      <c r="E44" s="89">
        <v>21651.879646580215</v>
      </c>
      <c r="F44" s="89">
        <v>22192.889712687516</v>
      </c>
      <c r="G44" s="89">
        <v>22877.653081617085</v>
      </c>
      <c r="H44" s="89">
        <v>16077.615494533433</v>
      </c>
      <c r="I44" s="89">
        <v>4002.784238494788</v>
      </c>
      <c r="J44" s="89">
        <v>4694.2720743961345</v>
      </c>
      <c r="K44" s="89">
        <v>4313.2536028476989</v>
      </c>
      <c r="L44" s="89">
        <v>4331.8790668700731</v>
      </c>
      <c r="M44" s="89">
        <v>5596.6985303839301</v>
      </c>
      <c r="N44" s="89">
        <v>7056.9660386473424</v>
      </c>
      <c r="O44" s="89">
        <v>10210.355672514619</v>
      </c>
      <c r="P44" s="89">
        <v>7598.1213729977089</v>
      </c>
      <c r="Q44" s="89">
        <v>11065.352669717771</v>
      </c>
      <c r="R44" s="89">
        <v>180495.46238713447</v>
      </c>
    </row>
    <row r="45" spans="2:21" ht="15.75" x14ac:dyDescent="0.25">
      <c r="B45" s="88" t="s">
        <v>123</v>
      </c>
      <c r="C45" s="89">
        <v>37321.466153063819</v>
      </c>
      <c r="D45" s="89">
        <v>38057.657592931595</v>
      </c>
      <c r="E45" s="89">
        <v>38342.302414187638</v>
      </c>
      <c r="F45" s="89">
        <v>31828.495147470127</v>
      </c>
      <c r="G45" s="89">
        <v>30010.94765878464</v>
      </c>
      <c r="H45" s="89">
        <v>25437.252772692598</v>
      </c>
      <c r="I45" s="89">
        <v>6198.3695828192376</v>
      </c>
      <c r="J45" s="89">
        <v>9809.080393592676</v>
      </c>
      <c r="K45" s="89">
        <v>11775.298715525823</v>
      </c>
      <c r="L45" s="89">
        <v>10561.158203933126</v>
      </c>
      <c r="M45" s="89">
        <v>10607.889700916829</v>
      </c>
      <c r="N45" s="89">
        <v>14564.412465039408</v>
      </c>
      <c r="O45" s="89">
        <v>18457.68127688787</v>
      </c>
      <c r="P45" s="89">
        <v>14641.08815662344</v>
      </c>
      <c r="Q45" s="89">
        <v>20190.286273328242</v>
      </c>
      <c r="R45" s="89">
        <v>317803.38650779705</v>
      </c>
      <c r="U45" s="13"/>
    </row>
    <row r="46" spans="2:21" ht="15" x14ac:dyDescent="0.25">
      <c r="B46" s="67" t="s">
        <v>125</v>
      </c>
      <c r="C46" s="73">
        <v>25894.064327485379</v>
      </c>
      <c r="D46" s="73">
        <v>0</v>
      </c>
      <c r="E46" s="73">
        <v>1582.9050343249426</v>
      </c>
      <c r="F46" s="73">
        <v>0</v>
      </c>
      <c r="G46" s="73">
        <v>0</v>
      </c>
      <c r="H46" s="73">
        <v>0</v>
      </c>
      <c r="I46" s="73">
        <v>0</v>
      </c>
      <c r="J46" s="73">
        <v>0</v>
      </c>
      <c r="K46" s="73">
        <v>0</v>
      </c>
      <c r="L46" s="73">
        <v>0</v>
      </c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27476.969361810319</v>
      </c>
    </row>
    <row r="47" spans="2:21" ht="15" x14ac:dyDescent="0.25">
      <c r="B47" s="67" t="s">
        <v>168</v>
      </c>
      <c r="C47" s="73">
        <v>0</v>
      </c>
      <c r="D47" s="73">
        <v>0</v>
      </c>
      <c r="E47" s="73">
        <v>0</v>
      </c>
      <c r="F47" s="73">
        <v>656.81998474446982</v>
      </c>
      <c r="G47" s="73">
        <v>0</v>
      </c>
      <c r="H47" s="73">
        <v>0</v>
      </c>
      <c r="I47" s="73">
        <v>0</v>
      </c>
      <c r="J47" s="73">
        <v>0</v>
      </c>
      <c r="K47" s="73">
        <v>0</v>
      </c>
      <c r="L47" s="73">
        <v>0</v>
      </c>
      <c r="M47" s="73">
        <v>0</v>
      </c>
      <c r="N47" s="73">
        <v>0</v>
      </c>
      <c r="O47" s="73">
        <v>0</v>
      </c>
      <c r="P47" s="73">
        <v>0</v>
      </c>
      <c r="Q47" s="73">
        <v>0</v>
      </c>
      <c r="R47" s="73">
        <v>656.81998474446982</v>
      </c>
    </row>
    <row r="48" spans="2:21" ht="15.75" x14ac:dyDescent="0.25">
      <c r="B48" s="88" t="s">
        <v>154</v>
      </c>
      <c r="C48" s="89">
        <v>18689.69414950419</v>
      </c>
      <c r="D48" s="89">
        <v>-9789.5565682684974</v>
      </c>
      <c r="E48" s="89">
        <v>2706.3533676582742</v>
      </c>
      <c r="F48" s="89">
        <v>10659.779299516906</v>
      </c>
      <c r="G48" s="89">
        <v>11391.093876938721</v>
      </c>
      <c r="H48" s="89">
        <v>4212.8058009153319</v>
      </c>
      <c r="I48" s="89">
        <v>-650.23215083347577</v>
      </c>
      <c r="J48" s="89">
        <v>-1419.1012050343254</v>
      </c>
      <c r="K48" s="89">
        <v>-4096.0865339850161</v>
      </c>
      <c r="L48" s="89">
        <v>-570.87354336867213</v>
      </c>
      <c r="M48" s="89">
        <v>530.20085336743239</v>
      </c>
      <c r="N48" s="89">
        <v>-1805.3565967454865</v>
      </c>
      <c r="O48" s="89">
        <v>-2454.1629626239505</v>
      </c>
      <c r="P48" s="89">
        <v>-860.00794050343234</v>
      </c>
      <c r="Q48" s="89">
        <v>-1750.9723170607645</v>
      </c>
      <c r="R48" s="89">
        <v>24793.577529477236</v>
      </c>
      <c r="S48" s="70"/>
      <c r="T48" s="70"/>
    </row>
    <row r="49" spans="2:20" ht="15.75" x14ac:dyDescent="0.25">
      <c r="B49" s="88" t="s">
        <v>82</v>
      </c>
      <c r="C49" s="89">
        <v>-13952.299593185864</v>
      </c>
      <c r="D49" s="89">
        <v>-3150.5473379099903</v>
      </c>
      <c r="E49" s="89">
        <v>-8107.390327993895</v>
      </c>
      <c r="F49" s="89">
        <v>-5539.8675184337671</v>
      </c>
      <c r="G49" s="89">
        <v>-8449.9951029748299</v>
      </c>
      <c r="H49" s="89">
        <v>-7999.5494101195018</v>
      </c>
      <c r="I49" s="89">
        <v>-2909.0181311975593</v>
      </c>
      <c r="J49" s="89">
        <v>-2093.8045025680144</v>
      </c>
      <c r="K49" s="89">
        <v>-1671.6647419272822</v>
      </c>
      <c r="L49" s="89">
        <v>-1748.4286320874644</v>
      </c>
      <c r="M49" s="89">
        <v>-2292.4270734808033</v>
      </c>
      <c r="N49" s="89">
        <v>-3639.6136308161704</v>
      </c>
      <c r="O49" s="89">
        <v>-5792.976679379608</v>
      </c>
      <c r="P49" s="89">
        <v>-3598.8140071192456</v>
      </c>
      <c r="Q49" s="89">
        <v>-3902.7670531400954</v>
      </c>
      <c r="R49" s="89">
        <v>-74849.163742334073</v>
      </c>
      <c r="S49" s="70"/>
      <c r="T49" s="70"/>
    </row>
    <row r="50" spans="2:20" ht="15.75" x14ac:dyDescent="0.25">
      <c r="B50" s="88" t="s">
        <v>83</v>
      </c>
      <c r="C50" s="89">
        <v>4737.3945563183261</v>
      </c>
      <c r="D50" s="89">
        <v>-12940.103906178487</v>
      </c>
      <c r="E50" s="89">
        <v>-5401.0369603356203</v>
      </c>
      <c r="F50" s="89">
        <v>5119.9117810831385</v>
      </c>
      <c r="G50" s="89">
        <v>2941.0987739638913</v>
      </c>
      <c r="H50" s="89">
        <v>-3786.7436092041703</v>
      </c>
      <c r="I50" s="89">
        <v>-3559.2502820310356</v>
      </c>
      <c r="J50" s="89">
        <v>-3512.9057076023396</v>
      </c>
      <c r="K50" s="89">
        <v>-5767.7512759122983</v>
      </c>
      <c r="L50" s="89">
        <v>-2319.3021754561364</v>
      </c>
      <c r="M50" s="89">
        <v>-1762.2262201133708</v>
      </c>
      <c r="N50" s="89">
        <v>-5444.9702275616564</v>
      </c>
      <c r="O50" s="89">
        <v>-8247.1396420035599</v>
      </c>
      <c r="P50" s="89">
        <v>-4458.8219476226777</v>
      </c>
      <c r="Q50" s="89">
        <v>-5653.7393702008603</v>
      </c>
      <c r="R50" s="89">
        <v>-50055.586212856833</v>
      </c>
    </row>
    <row r="51" spans="2:20" ht="15" x14ac:dyDescent="0.25">
      <c r="B51" s="71"/>
      <c r="C51" s="69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</row>
    <row r="52" spans="2:20" ht="15" x14ac:dyDescent="0.25">
      <c r="B52" s="71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71"/>
    </row>
    <row r="53" spans="2:20" x14ac:dyDescent="0.2">
      <c r="F53" s="13"/>
      <c r="Q53" s="13"/>
    </row>
    <row r="54" spans="2:20" x14ac:dyDescent="0.2">
      <c r="H54" s="70"/>
    </row>
    <row r="55" spans="2:20" x14ac:dyDescent="0.2">
      <c r="H55" s="13"/>
    </row>
  </sheetData>
  <mergeCells count="4">
    <mergeCell ref="B4:R4"/>
    <mergeCell ref="B5:R5"/>
    <mergeCell ref="B6:R6"/>
    <mergeCell ref="B7:R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745BF-27EB-4B16-A13D-EFBDEE7B8611}">
  <dimension ref="B3:O86"/>
  <sheetViews>
    <sheetView topLeftCell="J70" zoomScale="106" zoomScaleNormal="106" workbookViewId="0">
      <selection activeCell="B7" sqref="B4:O7"/>
    </sheetView>
  </sheetViews>
  <sheetFormatPr defaultColWidth="11.42578125" defaultRowHeight="12.75" x14ac:dyDescent="0.2"/>
  <cols>
    <col min="1" max="1" width="1.42578125" style="8" customWidth="1"/>
    <col min="2" max="2" width="43.140625" style="8" customWidth="1"/>
    <col min="3" max="3" width="16.28515625" style="8" customWidth="1"/>
    <col min="4" max="5" width="17.140625" style="8" customWidth="1"/>
    <col min="6" max="6" width="15.85546875" style="8" customWidth="1"/>
    <col min="7" max="12" width="16.28515625" style="8" customWidth="1"/>
    <col min="13" max="14" width="14.85546875" style="8" customWidth="1"/>
    <col min="15" max="15" width="15.7109375" style="8" bestFit="1" customWidth="1"/>
    <col min="16" max="16384" width="11.42578125" style="8"/>
  </cols>
  <sheetData>
    <row r="3" spans="2:15" x14ac:dyDescent="0.2">
      <c r="J3" s="13"/>
    </row>
    <row r="4" spans="2:15" x14ac:dyDescent="0.2">
      <c r="B4" s="112" t="s">
        <v>1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</row>
    <row r="5" spans="2:15" x14ac:dyDescent="0.2">
      <c r="B5" s="112" t="s">
        <v>170</v>
      </c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</row>
    <row r="6" spans="2:15" x14ac:dyDescent="0.2">
      <c r="B6" s="112" t="s">
        <v>172</v>
      </c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</row>
    <row r="7" spans="2:15" x14ac:dyDescent="0.2">
      <c r="B7" s="112" t="s">
        <v>171</v>
      </c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</row>
    <row r="8" spans="2:15" x14ac:dyDescent="0.2">
      <c r="I8" s="13"/>
    </row>
    <row r="9" spans="2:15" ht="15" x14ac:dyDescent="0.25">
      <c r="B9" s="67" t="s">
        <v>88</v>
      </c>
      <c r="C9" s="68">
        <v>43374</v>
      </c>
      <c r="D9" s="68">
        <v>43405</v>
      </c>
      <c r="E9" s="68">
        <v>43435</v>
      </c>
      <c r="F9" s="68">
        <v>43466</v>
      </c>
      <c r="G9" s="74">
        <v>43497</v>
      </c>
      <c r="H9" s="74">
        <v>43525</v>
      </c>
      <c r="I9" s="74">
        <v>43556</v>
      </c>
      <c r="J9" s="74">
        <v>43586</v>
      </c>
      <c r="K9" s="74">
        <v>43617</v>
      </c>
      <c r="L9" s="74">
        <v>43647</v>
      </c>
      <c r="M9" s="74">
        <v>43678</v>
      </c>
      <c r="N9" s="74" t="s">
        <v>16</v>
      </c>
      <c r="O9" s="68" t="s">
        <v>3</v>
      </c>
    </row>
    <row r="10" spans="2:15" ht="15.75" x14ac:dyDescent="0.25">
      <c r="B10" s="88" t="s">
        <v>89</v>
      </c>
      <c r="C10" s="89">
        <v>6045.2335924665076</v>
      </c>
      <c r="D10" s="89">
        <v>3519.4868316311845</v>
      </c>
      <c r="E10" s="89">
        <v>9271.9187710651568</v>
      </c>
      <c r="F10" s="89">
        <v>15309.931710787056</v>
      </c>
      <c r="G10" s="89">
        <v>16472.061040258795</v>
      </c>
      <c r="H10" s="89">
        <v>13539.797181715023</v>
      </c>
      <c r="I10" s="89">
        <v>14263.876073370257</v>
      </c>
      <c r="J10" s="89">
        <v>3499.234608675034</v>
      </c>
      <c r="K10" s="89">
        <v>8582.3375505987169</v>
      </c>
      <c r="L10" s="89">
        <v>8141.9216164490299</v>
      </c>
      <c r="M10" s="89">
        <v>7835.1150009315252</v>
      </c>
      <c r="N10" s="89">
        <v>8833.0275900614815</v>
      </c>
      <c r="O10" s="89">
        <v>115313.94156800979</v>
      </c>
    </row>
    <row r="11" spans="2:15" ht="15.75" x14ac:dyDescent="0.25">
      <c r="B11" s="88" t="s">
        <v>60</v>
      </c>
      <c r="C11" s="89">
        <v>7692.0010839557617</v>
      </c>
      <c r="D11" s="89">
        <v>9529.9974256050682</v>
      </c>
      <c r="E11" s="89">
        <v>13272.845502430433</v>
      </c>
      <c r="F11" s="89">
        <v>11476.725996307778</v>
      </c>
      <c r="G11" s="89">
        <v>13031.085429263419</v>
      </c>
      <c r="H11" s="89">
        <v>13193.136934098879</v>
      </c>
      <c r="I11" s="89">
        <v>8055.4833765221956</v>
      </c>
      <c r="J11" s="89">
        <v>7480.2187050116027</v>
      </c>
      <c r="K11" s="89">
        <v>10442.76398556984</v>
      </c>
      <c r="L11" s="89">
        <v>9650.7558050912048</v>
      </c>
      <c r="M11" s="89">
        <v>12051.092610470338</v>
      </c>
      <c r="N11" s="89">
        <v>12622.362464644413</v>
      </c>
      <c r="O11" s="89">
        <v>128498.46931897092</v>
      </c>
    </row>
    <row r="12" spans="2:15" ht="15.75" x14ac:dyDescent="0.25">
      <c r="B12" s="88" t="s">
        <v>134</v>
      </c>
      <c r="C12" s="89">
        <v>13737.234676422271</v>
      </c>
      <c r="D12" s="89">
        <v>13049.484257236252</v>
      </c>
      <c r="E12" s="89">
        <v>22544.764273495588</v>
      </c>
      <c r="F12" s="89">
        <v>26786.657707094833</v>
      </c>
      <c r="G12" s="89">
        <v>29503.146469522213</v>
      </c>
      <c r="H12" s="89">
        <v>26732.9341158139</v>
      </c>
      <c r="I12" s="89">
        <v>22319.35944989245</v>
      </c>
      <c r="J12" s="89">
        <v>10979.453313686636</v>
      </c>
      <c r="K12" s="89">
        <v>19025.101536168557</v>
      </c>
      <c r="L12" s="89">
        <v>17792.677421540237</v>
      </c>
      <c r="M12" s="89">
        <v>19886.207611401864</v>
      </c>
      <c r="N12" s="89">
        <v>21455.390054705891</v>
      </c>
      <c r="O12" s="89">
        <v>243812.41088698074</v>
      </c>
    </row>
    <row r="13" spans="2:15" ht="15.75" x14ac:dyDescent="0.25">
      <c r="B13" s="67" t="s">
        <v>62</v>
      </c>
      <c r="C13" s="98">
        <v>0</v>
      </c>
      <c r="D13" s="98">
        <v>0</v>
      </c>
      <c r="E13" s="98">
        <v>0</v>
      </c>
      <c r="F13" s="98">
        <v>0</v>
      </c>
      <c r="G13" s="98">
        <v>0</v>
      </c>
      <c r="H13" s="98">
        <v>0</v>
      </c>
      <c r="I13" s="98">
        <v>0</v>
      </c>
      <c r="J13" s="98">
        <v>0</v>
      </c>
      <c r="K13" s="98">
        <v>0</v>
      </c>
      <c r="L13" s="98">
        <v>0</v>
      </c>
      <c r="M13" s="98">
        <v>0</v>
      </c>
      <c r="N13" s="98">
        <v>0</v>
      </c>
      <c r="O13" s="98">
        <v>0</v>
      </c>
    </row>
    <row r="14" spans="2:15" ht="15.75" x14ac:dyDescent="0.25">
      <c r="B14" s="67" t="s">
        <v>135</v>
      </c>
      <c r="C14" s="98">
        <v>624.54482326440052</v>
      </c>
      <c r="D14" s="98">
        <v>635.13032874345822</v>
      </c>
      <c r="E14" s="98">
        <v>635.13032874345822</v>
      </c>
      <c r="F14" s="98">
        <v>635.13032874345822</v>
      </c>
      <c r="G14" s="98">
        <v>635.13032874345822</v>
      </c>
      <c r="H14" s="98">
        <v>635.13032874345822</v>
      </c>
      <c r="I14" s="98">
        <v>635.13032874345822</v>
      </c>
      <c r="J14" s="98">
        <v>635.13032874345822</v>
      </c>
      <c r="K14" s="98">
        <v>635.13032874345822</v>
      </c>
      <c r="L14" s="98">
        <v>635.13032874345822</v>
      </c>
      <c r="M14" s="98">
        <v>635.13032874345822</v>
      </c>
      <c r="N14" s="98">
        <v>635.13032874345822</v>
      </c>
      <c r="O14" s="98">
        <v>7610.9784394424405</v>
      </c>
    </row>
    <row r="15" spans="2:15" ht="15.75" x14ac:dyDescent="0.25">
      <c r="B15" s="67" t="s">
        <v>92</v>
      </c>
      <c r="C15" s="98">
        <v>580.21767186626698</v>
      </c>
      <c r="D15" s="98">
        <v>580.21767186626698</v>
      </c>
      <c r="E15" s="98">
        <v>611.14577511305322</v>
      </c>
      <c r="F15" s="98">
        <v>796.03282353538953</v>
      </c>
      <c r="G15" s="98">
        <v>816.71663025252792</v>
      </c>
      <c r="H15" s="98">
        <v>791.81718408617451</v>
      </c>
      <c r="I15" s="98">
        <v>720.88613383466293</v>
      </c>
      <c r="J15" s="98">
        <v>681.11976017478787</v>
      </c>
      <c r="K15" s="98">
        <v>742.60501668275674</v>
      </c>
      <c r="L15" s="98">
        <v>739.88046000372617</v>
      </c>
      <c r="M15" s="98">
        <v>792.37652219568793</v>
      </c>
      <c r="N15" s="98">
        <v>816.62009044255888</v>
      </c>
      <c r="O15" s="98">
        <v>8669.63574005386</v>
      </c>
    </row>
    <row r="16" spans="2:15" ht="15.75" x14ac:dyDescent="0.25">
      <c r="B16" s="67" t="s">
        <v>93</v>
      </c>
      <c r="C16" s="98">
        <v>195.71498738207748</v>
      </c>
      <c r="D16" s="98">
        <v>256.84467252680253</v>
      </c>
      <c r="E16" s="98">
        <v>263.84702674322108</v>
      </c>
      <c r="F16" s="98">
        <v>267.13141269921925</v>
      </c>
      <c r="G16" s="98">
        <v>264.94182206188714</v>
      </c>
      <c r="H16" s="98">
        <v>265.69554392561355</v>
      </c>
      <c r="I16" s="98">
        <v>262.93860406822148</v>
      </c>
      <c r="J16" s="98">
        <v>261.88291584099727</v>
      </c>
      <c r="K16" s="98">
        <v>265.47748251274498</v>
      </c>
      <c r="L16" s="98">
        <v>258.24627813627359</v>
      </c>
      <c r="M16" s="98">
        <v>257.1792761207933</v>
      </c>
      <c r="N16" s="98">
        <v>2580.5333062344394</v>
      </c>
      <c r="O16" s="98">
        <v>5400.4333282522903</v>
      </c>
    </row>
    <row r="17" spans="2:15" ht="15.75" x14ac:dyDescent="0.25">
      <c r="B17" s="67" t="s">
        <v>94</v>
      </c>
      <c r="C17" s="98">
        <v>108.36593669020884</v>
      </c>
      <c r="D17" s="98">
        <v>108.36593669020884</v>
      </c>
      <c r="E17" s="98">
        <v>108.36593669020884</v>
      </c>
      <c r="F17" s="98">
        <v>108.36593669020884</v>
      </c>
      <c r="G17" s="98">
        <v>108.36593669020884</v>
      </c>
      <c r="H17" s="98">
        <v>108.36593669020884</v>
      </c>
      <c r="I17" s="98">
        <v>108.36593669020884</v>
      </c>
      <c r="J17" s="98">
        <v>108.36593669020884</v>
      </c>
      <c r="K17" s="98">
        <v>108.36593669020884</v>
      </c>
      <c r="L17" s="98">
        <v>108.36593669020884</v>
      </c>
      <c r="M17" s="98">
        <v>108.36593669020884</v>
      </c>
      <c r="N17" s="98">
        <v>108.36593669020884</v>
      </c>
      <c r="O17" s="98">
        <v>1300.391240282506</v>
      </c>
    </row>
    <row r="18" spans="2:15" ht="15.75" x14ac:dyDescent="0.25">
      <c r="B18" s="67" t="s">
        <v>136</v>
      </c>
      <c r="C18" s="98">
        <v>61.218095286486125</v>
      </c>
      <c r="D18" s="98">
        <v>69.823687820740815</v>
      </c>
      <c r="E18" s="98">
        <v>18.41369849093034</v>
      </c>
      <c r="F18" s="98">
        <v>24.423555713632439</v>
      </c>
      <c r="G18" s="98">
        <v>23.786054231661673</v>
      </c>
      <c r="H18" s="98">
        <v>23.738800535203161</v>
      </c>
      <c r="I18" s="98">
        <v>23.684433379062718</v>
      </c>
      <c r="J18" s="98">
        <v>22.801127991463851</v>
      </c>
      <c r="K18" s="98">
        <v>24.027522314245552</v>
      </c>
      <c r="L18" s="98">
        <v>24.306742543569943</v>
      </c>
      <c r="M18" s="98">
        <v>23.742729874836986</v>
      </c>
      <c r="N18" s="98">
        <v>23.924309401622548</v>
      </c>
      <c r="O18" s="98">
        <v>363.89075758345621</v>
      </c>
    </row>
    <row r="19" spans="2:15" ht="15.75" x14ac:dyDescent="0.25">
      <c r="B19" s="67" t="s">
        <v>6</v>
      </c>
      <c r="C19" s="98">
        <v>30.596599088799692</v>
      </c>
      <c r="D19" s="98">
        <v>31.020612096268824</v>
      </c>
      <c r="E19" s="98">
        <v>17.88640482360314</v>
      </c>
      <c r="F19" s="98">
        <v>18.309825042765443</v>
      </c>
      <c r="G19" s="98">
        <v>18.309825042765443</v>
      </c>
      <c r="H19" s="98">
        <v>30.563521501278728</v>
      </c>
      <c r="I19" s="98">
        <v>30.389157055027692</v>
      </c>
      <c r="J19" s="98">
        <v>29.615060210355164</v>
      </c>
      <c r="K19" s="98">
        <v>28.361279067798044</v>
      </c>
      <c r="L19" s="98">
        <v>31.269803363650226</v>
      </c>
      <c r="M19" s="98">
        <v>30.394492149789137</v>
      </c>
      <c r="N19" s="98">
        <v>30.219128431820877</v>
      </c>
      <c r="O19" s="98">
        <v>326.93570787392241</v>
      </c>
    </row>
    <row r="20" spans="2:15" ht="15.75" x14ac:dyDescent="0.25">
      <c r="B20" s="67" t="s">
        <v>96</v>
      </c>
      <c r="C20" s="98">
        <v>3928.9360804837165</v>
      </c>
      <c r="D20" s="98">
        <v>3947.7373270328412</v>
      </c>
      <c r="E20" s="98">
        <v>4166.5048354589035</v>
      </c>
      <c r="F20" s="98">
        <v>3972.0905949900925</v>
      </c>
      <c r="G20" s="98">
        <v>3809.387361753299</v>
      </c>
      <c r="H20" s="98">
        <v>3822.3763697644094</v>
      </c>
      <c r="I20" s="98">
        <v>3629.3457818877769</v>
      </c>
      <c r="J20" s="98">
        <v>3496.0547736395515</v>
      </c>
      <c r="K20" s="98">
        <v>3211.7685754450149</v>
      </c>
      <c r="L20" s="98">
        <v>3208.7844960452553</v>
      </c>
      <c r="M20" s="98">
        <v>3175.0506749318297</v>
      </c>
      <c r="N20" s="98">
        <v>3225.2148603560122</v>
      </c>
      <c r="O20" s="98">
        <v>43593.251731788696</v>
      </c>
    </row>
    <row r="21" spans="2:15" ht="15.75" x14ac:dyDescent="0.25">
      <c r="B21" s="67" t="s">
        <v>65</v>
      </c>
      <c r="C21" s="98">
        <v>262.22903646494933</v>
      </c>
      <c r="D21" s="98">
        <v>262.22903646494933</v>
      </c>
      <c r="E21" s="98">
        <v>262.22903646494933</v>
      </c>
      <c r="F21" s="98">
        <v>262.22903646494933</v>
      </c>
      <c r="G21" s="98">
        <v>262.22903646494933</v>
      </c>
      <c r="H21" s="98">
        <v>262.22903646494933</v>
      </c>
      <c r="I21" s="98">
        <v>262.22903646494933</v>
      </c>
      <c r="J21" s="98">
        <v>262.22903646494933</v>
      </c>
      <c r="K21" s="98">
        <v>262.22903646494933</v>
      </c>
      <c r="L21" s="98">
        <v>262.22903646494933</v>
      </c>
      <c r="M21" s="98">
        <v>262.22903646494933</v>
      </c>
      <c r="N21" s="98">
        <v>262.22903646494933</v>
      </c>
      <c r="O21" s="98">
        <v>3146.7484375793924</v>
      </c>
    </row>
    <row r="22" spans="2:15" ht="15.75" x14ac:dyDescent="0.25">
      <c r="B22" s="67" t="s">
        <v>18</v>
      </c>
      <c r="C22" s="98">
        <v>-584.3199024439815</v>
      </c>
      <c r="D22" s="98">
        <v>-584.3199024439815</v>
      </c>
      <c r="E22" s="98">
        <v>-584.3199024439815</v>
      </c>
      <c r="F22" s="98">
        <v>-584.3199024439815</v>
      </c>
      <c r="G22" s="98">
        <v>-584.3199024439815</v>
      </c>
      <c r="H22" s="98">
        <v>-584.3199024439815</v>
      </c>
      <c r="I22" s="98">
        <v>-584.3199024439815</v>
      </c>
      <c r="J22" s="98">
        <v>-584.3199024439815</v>
      </c>
      <c r="K22" s="98">
        <v>-584.3199024439815</v>
      </c>
      <c r="L22" s="98">
        <v>-584.3199024439815</v>
      </c>
      <c r="M22" s="98">
        <v>-584.3199024439815</v>
      </c>
      <c r="N22" s="98">
        <v>-584.3199024439815</v>
      </c>
      <c r="O22" s="98">
        <v>-7011.8388293277785</v>
      </c>
    </row>
    <row r="23" spans="2:15" ht="15.75" x14ac:dyDescent="0.25">
      <c r="B23" s="67" t="s">
        <v>19</v>
      </c>
      <c r="C23" s="98">
        <v>-251.25755805091208</v>
      </c>
      <c r="D23" s="98">
        <v>-251.25755805091208</v>
      </c>
      <c r="E23" s="98">
        <v>-251.25755805091208</v>
      </c>
      <c r="F23" s="98">
        <v>-251.25755805091208</v>
      </c>
      <c r="G23" s="98">
        <v>-251.25755805091208</v>
      </c>
      <c r="H23" s="98">
        <v>-251.25755805091208</v>
      </c>
      <c r="I23" s="98">
        <v>-251.25755805091208</v>
      </c>
      <c r="J23" s="98">
        <v>-251.25755805091208</v>
      </c>
      <c r="K23" s="98">
        <v>-251.25755805091208</v>
      </c>
      <c r="L23" s="98">
        <v>-251.25755805091208</v>
      </c>
      <c r="M23" s="98">
        <v>-251.25755805091208</v>
      </c>
      <c r="N23" s="98">
        <v>-251.25755805091208</v>
      </c>
      <c r="O23" s="98">
        <v>-3015.0906966109446</v>
      </c>
    </row>
    <row r="24" spans="2:15" ht="15.75" x14ac:dyDescent="0.25">
      <c r="B24" s="67" t="s">
        <v>138</v>
      </c>
      <c r="C24" s="98">
        <v>151.23723388039227</v>
      </c>
      <c r="D24" s="98">
        <v>151.23723388039227</v>
      </c>
      <c r="E24" s="98">
        <v>151.23723388039227</v>
      </c>
      <c r="F24" s="98">
        <v>151.23723388039227</v>
      </c>
      <c r="G24" s="98">
        <v>151.23723388039227</v>
      </c>
      <c r="H24" s="98">
        <v>151.23723388039227</v>
      </c>
      <c r="I24" s="98">
        <v>151.23723388039227</v>
      </c>
      <c r="J24" s="98">
        <v>151.23723388039227</v>
      </c>
      <c r="K24" s="98">
        <v>151.23723388039227</v>
      </c>
      <c r="L24" s="98">
        <v>151.23723388039227</v>
      </c>
      <c r="M24" s="98">
        <v>151.23723388039227</v>
      </c>
      <c r="N24" s="98">
        <v>151.23723388039227</v>
      </c>
      <c r="O24" s="98">
        <v>1814.8468065647073</v>
      </c>
    </row>
    <row r="25" spans="2:15" ht="15.75" x14ac:dyDescent="0.25">
      <c r="B25" s="67" t="s">
        <v>139</v>
      </c>
      <c r="C25" s="98">
        <v>340.24586456988982</v>
      </c>
      <c r="D25" s="98">
        <v>341.87405252104406</v>
      </c>
      <c r="E25" s="98">
        <v>360.81931875074105</v>
      </c>
      <c r="F25" s="98">
        <v>343.98304552614201</v>
      </c>
      <c r="G25" s="98">
        <v>329.89294552783571</v>
      </c>
      <c r="H25" s="98">
        <v>327.70253882763416</v>
      </c>
      <c r="I25" s="98">
        <v>314.38944498077672</v>
      </c>
      <c r="J25" s="98">
        <v>314.64493674101931</v>
      </c>
      <c r="K25" s="98">
        <v>289.05917720983012</v>
      </c>
      <c r="L25" s="98">
        <v>288.79061023321992</v>
      </c>
      <c r="M25" s="98">
        <v>285.7545687041648</v>
      </c>
      <c r="N25" s="98">
        <v>295.14616465965486</v>
      </c>
      <c r="O25" s="98">
        <v>3832.3026682519526</v>
      </c>
    </row>
    <row r="26" spans="2:15" ht="15.75" x14ac:dyDescent="0.25">
      <c r="B26" s="67" t="s">
        <v>140</v>
      </c>
      <c r="C26" s="98">
        <v>327.2803755042936</v>
      </c>
      <c r="D26" s="98">
        <v>328.84651934183569</v>
      </c>
      <c r="E26" s="98">
        <v>347.06985279372668</v>
      </c>
      <c r="F26" s="98">
        <v>330.87514656267467</v>
      </c>
      <c r="G26" s="98">
        <v>317.32196723404979</v>
      </c>
      <c r="H26" s="98">
        <v>318.16579442101522</v>
      </c>
      <c r="I26" s="98">
        <v>303.14284504513665</v>
      </c>
      <c r="J26" s="98">
        <v>291.22136409057805</v>
      </c>
      <c r="K26" s="98">
        <v>267.54031807326862</v>
      </c>
      <c r="L26" s="98">
        <v>267.29175346781165</v>
      </c>
      <c r="M26" s="98">
        <v>264.48171671493662</v>
      </c>
      <c r="N26" s="98">
        <v>268.46979320156498</v>
      </c>
      <c r="O26" s="98">
        <v>3631.7074464508923</v>
      </c>
    </row>
    <row r="27" spans="2:15" ht="15.75" x14ac:dyDescent="0.25">
      <c r="B27" s="67" t="s">
        <v>103</v>
      </c>
      <c r="C27" s="98">
        <v>163.44374094812258</v>
      </c>
      <c r="D27" s="98">
        <v>164.22587280456619</v>
      </c>
      <c r="E27" s="98">
        <v>173.32660115509037</v>
      </c>
      <c r="F27" s="98">
        <v>165.23896875158783</v>
      </c>
      <c r="G27" s="98">
        <v>158.47051424893721</v>
      </c>
      <c r="H27" s="98">
        <v>159.27657808715682</v>
      </c>
      <c r="I27" s="98">
        <v>150.80810595667566</v>
      </c>
      <c r="J27" s="98">
        <v>145.17383940517931</v>
      </c>
      <c r="K27" s="98">
        <v>139.84218281591384</v>
      </c>
      <c r="L27" s="98">
        <v>128.47074166285589</v>
      </c>
      <c r="M27" s="98">
        <v>128.3513879714784</v>
      </c>
      <c r="N27" s="98">
        <v>128.3513879714784</v>
      </c>
      <c r="O27" s="98">
        <v>1804.9799217790423</v>
      </c>
    </row>
    <row r="28" spans="2:15" ht="15.75" x14ac:dyDescent="0.25">
      <c r="B28" s="67" t="s">
        <v>141</v>
      </c>
      <c r="C28" s="98">
        <v>349.74510102806431</v>
      </c>
      <c r="D28" s="98">
        <v>349.74510102806431</v>
      </c>
      <c r="E28" s="98">
        <v>361.60086716460887</v>
      </c>
      <c r="F28" s="98">
        <v>355.67298409633662</v>
      </c>
      <c r="G28" s="98">
        <v>355.67298409633662</v>
      </c>
      <c r="H28" s="98">
        <v>355.67298409633662</v>
      </c>
      <c r="I28" s="98">
        <v>352.11625425537324</v>
      </c>
      <c r="J28" s="98">
        <v>345.51089883644124</v>
      </c>
      <c r="K28" s="98">
        <v>345.51089883644124</v>
      </c>
      <c r="L28" s="98">
        <v>335.34881357654592</v>
      </c>
      <c r="M28" s="98">
        <v>335.34881357654592</v>
      </c>
      <c r="N28" s="98">
        <v>335.34881357654592</v>
      </c>
      <c r="O28" s="98">
        <v>4177.294514167641</v>
      </c>
    </row>
    <row r="29" spans="2:15" ht="15.75" x14ac:dyDescent="0.25">
      <c r="B29" s="67" t="s">
        <v>17</v>
      </c>
      <c r="C29" s="98">
        <v>239.82521213352982</v>
      </c>
      <c r="D29" s="98">
        <v>239.82521213352982</v>
      </c>
      <c r="E29" s="98">
        <v>247.95488034144608</v>
      </c>
      <c r="F29" s="98">
        <v>243.89004623748795</v>
      </c>
      <c r="G29" s="98">
        <v>243.89004623748795</v>
      </c>
      <c r="H29" s="98">
        <v>243.89004623748795</v>
      </c>
      <c r="I29" s="98">
        <v>245.68534796673612</v>
      </c>
      <c r="J29" s="98">
        <v>245.68534796673612</v>
      </c>
      <c r="K29" s="98">
        <v>243.89004623748795</v>
      </c>
      <c r="L29" s="98">
        <v>239.82521213352982</v>
      </c>
      <c r="M29" s="98">
        <v>239.82521213352982</v>
      </c>
      <c r="N29" s="98">
        <v>239.82521213352982</v>
      </c>
      <c r="O29" s="98">
        <v>2914.011821892519</v>
      </c>
    </row>
    <row r="30" spans="2:15" ht="15.75" x14ac:dyDescent="0.25">
      <c r="B30" s="67" t="s">
        <v>10</v>
      </c>
      <c r="C30" s="98">
        <v>272.03551166099288</v>
      </c>
      <c r="D30" s="98">
        <v>158.37690742340331</v>
      </c>
      <c r="E30" s="98">
        <v>231.79796927662892</v>
      </c>
      <c r="F30" s="98">
        <v>528.04985264976381</v>
      </c>
      <c r="G30" s="98">
        <v>411.80152600646989</v>
      </c>
      <c r="H30" s="98">
        <v>466.54472164354797</v>
      </c>
      <c r="I30" s="98">
        <v>397.77280964720632</v>
      </c>
      <c r="J30" s="98">
        <v>177.09677692529175</v>
      </c>
      <c r="K30" s="98">
        <v>335.08678420811952</v>
      </c>
      <c r="L30" s="98">
        <v>341.14904391714515</v>
      </c>
      <c r="M30" s="98">
        <v>336.15434513828905</v>
      </c>
      <c r="N30" s="98">
        <v>312.52841149670581</v>
      </c>
      <c r="O30" s="98">
        <v>3968.3946599935643</v>
      </c>
    </row>
    <row r="31" spans="2:15" ht="15.75" x14ac:dyDescent="0.25">
      <c r="B31" s="67" t="s">
        <v>106</v>
      </c>
      <c r="C31" s="98">
        <v>293.34552783564521</v>
      </c>
      <c r="D31" s="98">
        <v>293.34552783564521</v>
      </c>
      <c r="E31" s="98">
        <v>293.34552783564521</v>
      </c>
      <c r="F31" s="98">
        <v>293.34552783564521</v>
      </c>
      <c r="G31" s="98">
        <v>293.34552783564521</v>
      </c>
      <c r="H31" s="98">
        <v>293.34552783564521</v>
      </c>
      <c r="I31" s="98">
        <v>293.34552783564521</v>
      </c>
      <c r="J31" s="98">
        <v>293.34552783564521</v>
      </c>
      <c r="K31" s="98">
        <v>293.34552783564521</v>
      </c>
      <c r="L31" s="98">
        <v>293.34552783564521</v>
      </c>
      <c r="M31" s="98">
        <v>293.34552783564521</v>
      </c>
      <c r="N31" s="98">
        <v>293.34552783564521</v>
      </c>
      <c r="O31" s="98">
        <v>3520.1463340277428</v>
      </c>
    </row>
    <row r="32" spans="2:15" ht="15.75" x14ac:dyDescent="0.25">
      <c r="B32" s="67" t="s">
        <v>142</v>
      </c>
      <c r="C32" s="98">
        <v>149.89075758345615</v>
      </c>
      <c r="D32" s="98">
        <v>152.43127889842998</v>
      </c>
      <c r="E32" s="98">
        <v>154.97180021340381</v>
      </c>
      <c r="F32" s="98">
        <v>152.43127889842998</v>
      </c>
      <c r="G32" s="98">
        <v>152.43127889842998</v>
      </c>
      <c r="H32" s="98">
        <v>152.43127889842998</v>
      </c>
      <c r="I32" s="98">
        <v>152.43127889842998</v>
      </c>
      <c r="J32" s="98">
        <v>152.43127889842998</v>
      </c>
      <c r="K32" s="98">
        <v>152.43127889842998</v>
      </c>
      <c r="L32" s="98">
        <v>152.43127889842998</v>
      </c>
      <c r="M32" s="98">
        <v>152.43127889842998</v>
      </c>
      <c r="N32" s="98">
        <v>152.43127889842998</v>
      </c>
      <c r="O32" s="98">
        <v>1829.1753467811598</v>
      </c>
    </row>
    <row r="33" spans="2:15" ht="15.75" x14ac:dyDescent="0.25">
      <c r="B33" s="67" t="s">
        <v>143</v>
      </c>
      <c r="C33" s="98">
        <v>656.50051657266738</v>
      </c>
      <c r="D33" s="98">
        <v>169.3680876649222</v>
      </c>
      <c r="E33" s="98">
        <v>338.9529664820555</v>
      </c>
      <c r="F33" s="98">
        <v>565.27513845841179</v>
      </c>
      <c r="G33" s="98">
        <v>59.278830682722763</v>
      </c>
      <c r="H33" s="98">
        <v>241.57309079823182</v>
      </c>
      <c r="I33" s="98">
        <v>295.64893382788819</v>
      </c>
      <c r="J33" s="98">
        <v>322.56491031959763</v>
      </c>
      <c r="K33" s="98">
        <v>414.36241383398544</v>
      </c>
      <c r="L33" s="98">
        <v>283.76268143556393</v>
      </c>
      <c r="M33" s="98">
        <v>323.23052690412078</v>
      </c>
      <c r="N33" s="98">
        <v>322.56491031959763</v>
      </c>
      <c r="O33" s="98">
        <v>3993.0830072997651</v>
      </c>
    </row>
    <row r="34" spans="2:15" ht="15.75" x14ac:dyDescent="0.25">
      <c r="B34" s="67" t="s">
        <v>109</v>
      </c>
      <c r="C34" s="98">
        <v>44.967227275036841</v>
      </c>
      <c r="D34" s="98">
        <v>44.967227275036841</v>
      </c>
      <c r="E34" s="98">
        <v>46.491540064021144</v>
      </c>
      <c r="F34" s="98">
        <v>44.967227275036841</v>
      </c>
      <c r="G34" s="98">
        <v>46.491540064021144</v>
      </c>
      <c r="H34" s="98">
        <v>46.491540064021144</v>
      </c>
      <c r="I34" s="98">
        <v>44.967227275036841</v>
      </c>
      <c r="J34" s="98">
        <v>44.967227275036841</v>
      </c>
      <c r="K34" s="98">
        <v>44.967227275036841</v>
      </c>
      <c r="L34" s="98">
        <v>44.967227275036841</v>
      </c>
      <c r="M34" s="98">
        <v>44.967227275036841</v>
      </c>
      <c r="N34" s="98">
        <v>44.967227275036841</v>
      </c>
      <c r="O34" s="98">
        <v>544.17966566739494</v>
      </c>
    </row>
    <row r="35" spans="2:15" ht="15.75" x14ac:dyDescent="0.25">
      <c r="B35" s="67" t="s">
        <v>70</v>
      </c>
      <c r="C35" s="98">
        <v>609.72511559371992</v>
      </c>
      <c r="D35" s="98">
        <v>550.44628491099706</v>
      </c>
      <c r="E35" s="98">
        <v>550.44628491099706</v>
      </c>
      <c r="F35" s="98">
        <v>550.44628491099706</v>
      </c>
      <c r="G35" s="98">
        <v>550.44628491099706</v>
      </c>
      <c r="H35" s="98">
        <v>550.44628491099706</v>
      </c>
      <c r="I35" s="98">
        <v>550.44628491099706</v>
      </c>
      <c r="J35" s="98">
        <v>550.44628491099706</v>
      </c>
      <c r="K35" s="98">
        <v>550.44628491099706</v>
      </c>
      <c r="L35" s="98">
        <v>550.44628491099706</v>
      </c>
      <c r="M35" s="98">
        <v>550.44628491099706</v>
      </c>
      <c r="N35" s="98">
        <v>550.44628491099706</v>
      </c>
      <c r="O35" s="98">
        <v>6664.6342496146881</v>
      </c>
    </row>
    <row r="36" spans="2:15" ht="15.75" x14ac:dyDescent="0.25">
      <c r="B36" s="67" t="s">
        <v>144</v>
      </c>
      <c r="C36" s="98">
        <v>105.26226648374914</v>
      </c>
      <c r="D36" s="98">
        <v>105.26226648374914</v>
      </c>
      <c r="E36" s="98">
        <v>105.26226648374914</v>
      </c>
      <c r="F36" s="98">
        <v>105.26226648374914</v>
      </c>
      <c r="G36" s="98">
        <v>105.26226648374914</v>
      </c>
      <c r="H36" s="98">
        <v>105.26226648374914</v>
      </c>
      <c r="I36" s="98">
        <v>105.26226648374914</v>
      </c>
      <c r="J36" s="98">
        <v>105.26226648374914</v>
      </c>
      <c r="K36" s="98">
        <v>105.26226648374914</v>
      </c>
      <c r="L36" s="98">
        <v>105.26226648374914</v>
      </c>
      <c r="M36" s="98">
        <v>105.26226648374914</v>
      </c>
      <c r="N36" s="98">
        <v>105.26226648374914</v>
      </c>
      <c r="O36" s="98">
        <v>1263.1471978049897</v>
      </c>
    </row>
    <row r="37" spans="2:15" ht="15.75" x14ac:dyDescent="0.25">
      <c r="B37" s="67" t="s">
        <v>145</v>
      </c>
      <c r="C37" s="98">
        <v>0</v>
      </c>
      <c r="D37" s="98">
        <v>0</v>
      </c>
      <c r="E37" s="98">
        <v>0</v>
      </c>
      <c r="F37" s="98">
        <v>127.02606574869164</v>
      </c>
      <c r="G37" s="98">
        <v>0</v>
      </c>
      <c r="H37" s="98">
        <v>0</v>
      </c>
      <c r="I37" s="98">
        <v>0</v>
      </c>
      <c r="J37" s="98">
        <v>0</v>
      </c>
      <c r="K37" s="98">
        <v>0</v>
      </c>
      <c r="L37" s="98">
        <v>0</v>
      </c>
      <c r="M37" s="98">
        <v>0</v>
      </c>
      <c r="N37" s="98">
        <v>0</v>
      </c>
      <c r="O37" s="98">
        <v>127.02606574869164</v>
      </c>
    </row>
    <row r="38" spans="2:15" ht="15.75" x14ac:dyDescent="0.25">
      <c r="B38" s="67" t="s">
        <v>111</v>
      </c>
      <c r="C38" s="98">
        <v>98.23349084565487</v>
      </c>
      <c r="D38" s="98">
        <v>98.23349084565487</v>
      </c>
      <c r="E38" s="98">
        <v>98.23349084565487</v>
      </c>
      <c r="F38" s="98">
        <v>98.23349084565487</v>
      </c>
      <c r="G38" s="98">
        <v>98.23349084565487</v>
      </c>
      <c r="H38" s="98">
        <v>98.23349084565487</v>
      </c>
      <c r="I38" s="98">
        <v>98.23349084565487</v>
      </c>
      <c r="J38" s="98">
        <v>98.23349084565487</v>
      </c>
      <c r="K38" s="98">
        <v>98.23349084565487</v>
      </c>
      <c r="L38" s="98">
        <v>98.23349084565487</v>
      </c>
      <c r="M38" s="98">
        <v>98.23349084565487</v>
      </c>
      <c r="N38" s="98">
        <v>98.23349084565487</v>
      </c>
      <c r="O38" s="98">
        <v>1178.8018901478583</v>
      </c>
    </row>
    <row r="39" spans="2:15" ht="15.75" x14ac:dyDescent="0.25">
      <c r="B39" s="67" t="s">
        <v>77</v>
      </c>
      <c r="C39" s="98">
        <v>0</v>
      </c>
      <c r="D39" s="98">
        <v>0</v>
      </c>
      <c r="E39" s="98">
        <v>0</v>
      </c>
      <c r="F39" s="98">
        <v>0</v>
      </c>
      <c r="G39" s="98">
        <v>0</v>
      </c>
      <c r="H39" s="98">
        <v>0</v>
      </c>
      <c r="I39" s="98">
        <v>0</v>
      </c>
      <c r="J39" s="98">
        <v>0</v>
      </c>
      <c r="K39" s="98">
        <v>0</v>
      </c>
      <c r="L39" s="98">
        <v>0</v>
      </c>
      <c r="M39" s="98">
        <v>0</v>
      </c>
      <c r="N39" s="98">
        <v>0</v>
      </c>
      <c r="O39" s="98">
        <v>0</v>
      </c>
    </row>
    <row r="40" spans="2:15" ht="15.75" x14ac:dyDescent="0.25">
      <c r="B40" s="67" t="s">
        <v>68</v>
      </c>
      <c r="C40" s="98">
        <v>1330.2383347729622</v>
      </c>
      <c r="D40" s="98">
        <v>1368.844858831699</v>
      </c>
      <c r="E40" s="98">
        <v>915.03400911200322</v>
      </c>
      <c r="F40" s="98">
        <v>1040.3494402384704</v>
      </c>
      <c r="G40" s="98">
        <v>737.19597581423716</v>
      </c>
      <c r="H40" s="98">
        <v>517.66038311061425</v>
      </c>
      <c r="I40" s="98">
        <v>618.61461985332733</v>
      </c>
      <c r="J40" s="98">
        <v>516.3287773317752</v>
      </c>
      <c r="K40" s="98">
        <v>1143.9517978422507</v>
      </c>
      <c r="L40" s="98">
        <v>1160.586352319496</v>
      </c>
      <c r="M40" s="98">
        <v>1257.6647528072763</v>
      </c>
      <c r="N40" s="98">
        <v>1098.3808410819233</v>
      </c>
      <c r="O40" s="98">
        <v>11704.850143116035</v>
      </c>
    </row>
    <row r="41" spans="2:15" ht="15.75" x14ac:dyDescent="0.25">
      <c r="B41" s="67" t="s">
        <v>146</v>
      </c>
      <c r="C41" s="98">
        <v>559.93089782023276</v>
      </c>
      <c r="D41" s="98">
        <v>0</v>
      </c>
      <c r="E41" s="98">
        <v>955.74411869315588</v>
      </c>
      <c r="F41" s="98">
        <v>724.04857476754239</v>
      </c>
      <c r="G41" s="98">
        <v>1370.8653015598802</v>
      </c>
      <c r="H41" s="98">
        <v>724.04857476754239</v>
      </c>
      <c r="I41" s="98">
        <v>672.17451687752998</v>
      </c>
      <c r="J41" s="98">
        <v>268.8684518063107</v>
      </c>
      <c r="K41" s="98">
        <v>537.73859729349806</v>
      </c>
      <c r="L41" s="98">
        <v>645.28733296072357</v>
      </c>
      <c r="M41" s="98">
        <v>699.06149755263118</v>
      </c>
      <c r="N41" s="98">
        <v>730.40326541673028</v>
      </c>
      <c r="O41" s="98">
        <v>7888.1711295157775</v>
      </c>
    </row>
    <row r="42" spans="2:15" ht="15.75" x14ac:dyDescent="0.25">
      <c r="B42" s="67" t="s">
        <v>114</v>
      </c>
      <c r="C42" s="98">
        <v>529.78239588096812</v>
      </c>
      <c r="D42" s="98">
        <v>1168.1317006249683</v>
      </c>
      <c r="E42" s="98">
        <v>1070.3419541689955</v>
      </c>
      <c r="F42" s="98">
        <v>464.06856020188678</v>
      </c>
      <c r="G42" s="98">
        <v>104.16137391392715</v>
      </c>
      <c r="H42" s="98">
        <v>0</v>
      </c>
      <c r="I42" s="98">
        <v>584.76943922226178</v>
      </c>
      <c r="J42" s="98">
        <v>177.09465982419593</v>
      </c>
      <c r="K42" s="98">
        <v>580.1907084667107</v>
      </c>
      <c r="L42" s="98">
        <v>143.22104229121149</v>
      </c>
      <c r="M42" s="98">
        <v>177.24709110309436</v>
      </c>
      <c r="N42" s="98">
        <v>0</v>
      </c>
      <c r="O42" s="98">
        <v>5307.7669495113732</v>
      </c>
    </row>
    <row r="43" spans="2:15" ht="15.75" x14ac:dyDescent="0.25">
      <c r="B43" s="67" t="s">
        <v>147</v>
      </c>
      <c r="C43" s="98">
        <v>0</v>
      </c>
      <c r="D43" s="98">
        <v>0</v>
      </c>
      <c r="E43" s="98">
        <v>0</v>
      </c>
      <c r="F43" s="98">
        <v>0</v>
      </c>
      <c r="G43" s="98">
        <v>0</v>
      </c>
      <c r="H43" s="98">
        <v>0</v>
      </c>
      <c r="I43" s="98">
        <v>0</v>
      </c>
      <c r="J43" s="98">
        <v>0</v>
      </c>
      <c r="K43" s="98">
        <v>0</v>
      </c>
      <c r="L43" s="98">
        <v>0</v>
      </c>
      <c r="M43" s="98">
        <v>0</v>
      </c>
      <c r="N43" s="98">
        <v>0</v>
      </c>
      <c r="O43" s="98">
        <v>0</v>
      </c>
    </row>
    <row r="44" spans="2:15" ht="15.75" x14ac:dyDescent="0.25">
      <c r="B44" s="88" t="s">
        <v>115</v>
      </c>
      <c r="C44" s="89">
        <v>12013.512800916284</v>
      </c>
      <c r="D44" s="89">
        <v>11576.530895745478</v>
      </c>
      <c r="E44" s="89">
        <v>12486.153724700644</v>
      </c>
      <c r="F44" s="89">
        <v>12262.852380764869</v>
      </c>
      <c r="G44" s="89">
        <v>11221.370326152128</v>
      </c>
      <c r="H44" s="89">
        <v>9856.3215961248588</v>
      </c>
      <c r="I44" s="89">
        <v>10168.437579391291</v>
      </c>
      <c r="J44" s="89">
        <v>8861.7347526379108</v>
      </c>
      <c r="K44" s="89">
        <v>10135.483952373696</v>
      </c>
      <c r="L44" s="89">
        <v>9662.2925156242072</v>
      </c>
      <c r="M44" s="89">
        <v>9891.9347594126302</v>
      </c>
      <c r="N44" s="89">
        <v>11973.601646257814</v>
      </c>
      <c r="O44" s="89">
        <v>126549.85567525364</v>
      </c>
    </row>
    <row r="45" spans="2:15" ht="15.75" x14ac:dyDescent="0.25">
      <c r="B45" s="67" t="s">
        <v>116</v>
      </c>
      <c r="C45" s="98">
        <v>0</v>
      </c>
      <c r="D45" s="98">
        <v>0</v>
      </c>
      <c r="E45" s="98">
        <v>0</v>
      </c>
      <c r="F45" s="98">
        <v>0</v>
      </c>
      <c r="G45" s="98">
        <v>0</v>
      </c>
      <c r="H45" s="98">
        <v>0</v>
      </c>
      <c r="I45" s="98">
        <v>0</v>
      </c>
      <c r="J45" s="98">
        <v>0</v>
      </c>
      <c r="K45" s="98">
        <v>0</v>
      </c>
      <c r="L45" s="98">
        <v>0</v>
      </c>
      <c r="M45" s="98">
        <v>0</v>
      </c>
      <c r="N45" s="98">
        <v>0</v>
      </c>
      <c r="O45" s="98">
        <v>0</v>
      </c>
    </row>
    <row r="46" spans="2:15" ht="15.75" x14ac:dyDescent="0.25">
      <c r="B46" s="67" t="s">
        <v>135</v>
      </c>
      <c r="C46" s="98">
        <v>624.54482326440052</v>
      </c>
      <c r="D46" s="98">
        <v>635.13032874345822</v>
      </c>
      <c r="E46" s="98">
        <v>635.13032874345822</v>
      </c>
      <c r="F46" s="98">
        <v>635.13032874345822</v>
      </c>
      <c r="G46" s="98">
        <v>635.13032874345822</v>
      </c>
      <c r="H46" s="98">
        <v>635.13032874345822</v>
      </c>
      <c r="I46" s="98">
        <v>635.13032874345822</v>
      </c>
      <c r="J46" s="98">
        <v>635.13032874345822</v>
      </c>
      <c r="K46" s="98">
        <v>635.13032874345822</v>
      </c>
      <c r="L46" s="98">
        <v>635.13032874345822</v>
      </c>
      <c r="M46" s="98">
        <v>635.13032874345822</v>
      </c>
      <c r="N46" s="98">
        <v>635.13032874345822</v>
      </c>
      <c r="O46" s="98">
        <v>7610.9784394424405</v>
      </c>
    </row>
    <row r="47" spans="2:15" ht="15.75" x14ac:dyDescent="0.25">
      <c r="B47" s="67" t="s">
        <v>92</v>
      </c>
      <c r="C47" s="98">
        <v>386.81178124417801</v>
      </c>
      <c r="D47" s="98">
        <v>386.81178124417801</v>
      </c>
      <c r="E47" s="98">
        <v>407.43051674203554</v>
      </c>
      <c r="F47" s="98">
        <v>530.68854902359305</v>
      </c>
      <c r="G47" s="98">
        <v>544.47775350168524</v>
      </c>
      <c r="H47" s="98">
        <v>536.63010009653988</v>
      </c>
      <c r="I47" s="98">
        <v>475.49453787917281</v>
      </c>
      <c r="J47" s="98">
        <v>440.09708178784956</v>
      </c>
      <c r="K47" s="98">
        <v>485.1599173483732</v>
      </c>
      <c r="L47" s="98">
        <v>482.28614738410994</v>
      </c>
      <c r="M47" s="98">
        <v>515.93916298291083</v>
      </c>
      <c r="N47" s="98">
        <v>503.73651406601977</v>
      </c>
      <c r="O47" s="98">
        <v>5695.5638433006443</v>
      </c>
    </row>
    <row r="48" spans="2:15" ht="15.75" x14ac:dyDescent="0.25">
      <c r="B48" s="67" t="s">
        <v>4</v>
      </c>
      <c r="C48" s="98">
        <v>48.92874684551937</v>
      </c>
      <c r="D48" s="98">
        <v>64.211168131700632</v>
      </c>
      <c r="E48" s="98">
        <v>65.96175668580527</v>
      </c>
      <c r="F48" s="98">
        <v>66.782853174804814</v>
      </c>
      <c r="G48" s="98">
        <v>66.235455515471784</v>
      </c>
      <c r="H48" s="98">
        <v>66.518300221872209</v>
      </c>
      <c r="I48" s="98">
        <v>66.000711345968199</v>
      </c>
      <c r="J48" s="98">
        <v>64.60650712192809</v>
      </c>
      <c r="K48" s="98">
        <v>66.774943685110856</v>
      </c>
      <c r="L48" s="98">
        <v>62.589333197838876</v>
      </c>
      <c r="M48" s="98">
        <v>61.28689260369562</v>
      </c>
      <c r="N48" s="98">
        <v>61.697644089900585</v>
      </c>
      <c r="O48" s="98">
        <v>761.59431261961629</v>
      </c>
    </row>
    <row r="49" spans="2:15" ht="15.75" x14ac:dyDescent="0.25">
      <c r="B49" s="67" t="s">
        <v>148</v>
      </c>
      <c r="C49" s="98">
        <v>108.36593669020884</v>
      </c>
      <c r="D49" s="98">
        <v>108.36593669020884</v>
      </c>
      <c r="E49" s="98">
        <v>108.36593669020884</v>
      </c>
      <c r="F49" s="98">
        <v>108.36593669020884</v>
      </c>
      <c r="G49" s="98">
        <v>108.36593669020884</v>
      </c>
      <c r="H49" s="98">
        <v>108.36593669020884</v>
      </c>
      <c r="I49" s="98">
        <v>108.36593669020884</v>
      </c>
      <c r="J49" s="98">
        <v>108.36593669020884</v>
      </c>
      <c r="K49" s="98">
        <v>108.36593669020884</v>
      </c>
      <c r="L49" s="98">
        <v>108.36593669020884</v>
      </c>
      <c r="M49" s="98">
        <v>108.36593669020884</v>
      </c>
      <c r="N49" s="98">
        <v>108.36593669020884</v>
      </c>
      <c r="O49" s="98">
        <v>1300.391240282506</v>
      </c>
    </row>
    <row r="50" spans="2:15" ht="15.75" x14ac:dyDescent="0.25">
      <c r="B50" s="67" t="s">
        <v>5</v>
      </c>
      <c r="C50" s="98">
        <v>176.82028352217876</v>
      </c>
      <c r="D50" s="98">
        <v>72.82827769591654</v>
      </c>
      <c r="E50" s="98">
        <v>244.35411479768985</v>
      </c>
      <c r="F50" s="98">
        <v>138.88183188523621</v>
      </c>
      <c r="G50" s="98">
        <v>143.41632369628917</v>
      </c>
      <c r="H50" s="98">
        <v>74.521958572565765</v>
      </c>
      <c r="I50" s="98">
        <v>138.88183188523621</v>
      </c>
      <c r="J50" s="98">
        <v>74.521958572565765</v>
      </c>
      <c r="K50" s="98">
        <v>138.88183188523621</v>
      </c>
      <c r="L50" s="98">
        <v>138.88183188523621</v>
      </c>
      <c r="M50" s="98">
        <v>176.82028352217876</v>
      </c>
      <c r="N50" s="98">
        <v>138.88183188523621</v>
      </c>
      <c r="O50" s="98">
        <v>1657.6923598055657</v>
      </c>
    </row>
    <row r="51" spans="2:15" ht="15.75" x14ac:dyDescent="0.25">
      <c r="B51" s="67" t="s">
        <v>6</v>
      </c>
      <c r="C51" s="98">
        <v>30.596599088799692</v>
      </c>
      <c r="D51" s="98">
        <v>31.020612096268824</v>
      </c>
      <c r="E51" s="98">
        <v>17.88640482360314</v>
      </c>
      <c r="F51" s="98">
        <v>18.309825042765443</v>
      </c>
      <c r="G51" s="98">
        <v>18.309825042765443</v>
      </c>
      <c r="H51" s="98">
        <v>30.563521501278728</v>
      </c>
      <c r="I51" s="98">
        <v>30.389157055027692</v>
      </c>
      <c r="J51" s="98">
        <v>29.615060210355164</v>
      </c>
      <c r="K51" s="98">
        <v>28.361279067798044</v>
      </c>
      <c r="L51" s="98">
        <v>31.269803363650226</v>
      </c>
      <c r="M51" s="98">
        <v>30.394492149789137</v>
      </c>
      <c r="N51" s="98">
        <v>30.219517978422505</v>
      </c>
      <c r="O51" s="98">
        <v>296.71657944210153</v>
      </c>
    </row>
    <row r="52" spans="2:15" ht="15.75" x14ac:dyDescent="0.25">
      <c r="B52" s="67" t="s">
        <v>149</v>
      </c>
      <c r="C52" s="98">
        <v>5208.1245871652864</v>
      </c>
      <c r="D52" s="98">
        <v>5233.0471520756064</v>
      </c>
      <c r="E52" s="98">
        <v>5523.0412750029636</v>
      </c>
      <c r="F52" s="98">
        <v>4902.38914011822</v>
      </c>
      <c r="G52" s="98">
        <v>5049.6530155988012</v>
      </c>
      <c r="H52" s="98">
        <v>5106.9296275595752</v>
      </c>
      <c r="I52" s="98">
        <v>5056.894822417561</v>
      </c>
      <c r="J52" s="98">
        <v>4827.7079755432487</v>
      </c>
      <c r="K52" s="98">
        <v>4435.3197500127026</v>
      </c>
      <c r="L52" s="98">
        <v>4436.6738648103928</v>
      </c>
      <c r="M52" s="98">
        <v>4386.0301983300315</v>
      </c>
      <c r="N52" s="98">
        <v>4473.8955507003375</v>
      </c>
      <c r="O52" s="98">
        <v>58639.706959334726</v>
      </c>
    </row>
    <row r="53" spans="2:15" ht="15.75" x14ac:dyDescent="0.25">
      <c r="B53" s="67" t="s">
        <v>65</v>
      </c>
      <c r="C53" s="98">
        <v>272.93226970174283</v>
      </c>
      <c r="D53" s="98">
        <v>272.93226970174283</v>
      </c>
      <c r="E53" s="98">
        <v>272.93226970174283</v>
      </c>
      <c r="F53" s="98">
        <v>272.93226970174283</v>
      </c>
      <c r="G53" s="98">
        <v>272.93226970174283</v>
      </c>
      <c r="H53" s="98">
        <v>272.93226970174283</v>
      </c>
      <c r="I53" s="98">
        <v>272.93226970174283</v>
      </c>
      <c r="J53" s="98">
        <v>272.93226970174283</v>
      </c>
      <c r="K53" s="98">
        <v>272.93226970174283</v>
      </c>
      <c r="L53" s="98">
        <v>272.93226970174283</v>
      </c>
      <c r="M53" s="98">
        <v>272.93226970174283</v>
      </c>
      <c r="N53" s="98">
        <v>272.93226970174283</v>
      </c>
      <c r="O53" s="98">
        <v>3275.187236420913</v>
      </c>
    </row>
    <row r="54" spans="2:15" ht="15.75" x14ac:dyDescent="0.25">
      <c r="B54" s="67" t="s">
        <v>97</v>
      </c>
      <c r="C54" s="98">
        <v>584.3199024439815</v>
      </c>
      <c r="D54" s="98">
        <v>584.3199024439815</v>
      </c>
      <c r="E54" s="98">
        <v>584.3199024439815</v>
      </c>
      <c r="F54" s="98">
        <v>584.3199024439815</v>
      </c>
      <c r="G54" s="98">
        <v>584.3199024439815</v>
      </c>
      <c r="H54" s="98">
        <v>584.3199024439815</v>
      </c>
      <c r="I54" s="98">
        <v>584.3199024439815</v>
      </c>
      <c r="J54" s="98">
        <v>584.3199024439815</v>
      </c>
      <c r="K54" s="98">
        <v>584.3199024439815</v>
      </c>
      <c r="L54" s="98">
        <v>584.3199024439815</v>
      </c>
      <c r="M54" s="98">
        <v>584.3199024439815</v>
      </c>
      <c r="N54" s="98">
        <v>584.3199024439815</v>
      </c>
      <c r="O54" s="98">
        <v>7011.8388293277785</v>
      </c>
    </row>
    <row r="55" spans="2:15" ht="15.75" x14ac:dyDescent="0.25">
      <c r="B55" s="67" t="s">
        <v>98</v>
      </c>
      <c r="C55" s="98">
        <v>251.25755805091208</v>
      </c>
      <c r="D55" s="98">
        <v>251.25755805091208</v>
      </c>
      <c r="E55" s="98">
        <v>251.25755805091208</v>
      </c>
      <c r="F55" s="98">
        <v>251.25755805091208</v>
      </c>
      <c r="G55" s="98">
        <v>251.25755805091208</v>
      </c>
      <c r="H55" s="98">
        <v>251.25755805091208</v>
      </c>
      <c r="I55" s="98">
        <v>251.25755805091208</v>
      </c>
      <c r="J55" s="98">
        <v>251.25755805091208</v>
      </c>
      <c r="K55" s="98">
        <v>251.25755805091208</v>
      </c>
      <c r="L55" s="98">
        <v>251.25755805091208</v>
      </c>
      <c r="M55" s="98">
        <v>251.25755805091208</v>
      </c>
      <c r="N55" s="98">
        <v>251.25755805091208</v>
      </c>
      <c r="O55" s="98">
        <v>3015.0906966109446</v>
      </c>
    </row>
    <row r="56" spans="2:15" ht="15.75" x14ac:dyDescent="0.25">
      <c r="B56" s="67" t="s">
        <v>138</v>
      </c>
      <c r="C56" s="98">
        <v>331.75482275629628</v>
      </c>
      <c r="D56" s="98">
        <v>331.75482275629628</v>
      </c>
      <c r="E56" s="98">
        <v>331.75482275629628</v>
      </c>
      <c r="F56" s="98">
        <v>331.75482275629628</v>
      </c>
      <c r="G56" s="98">
        <v>331.75482275629628</v>
      </c>
      <c r="H56" s="98">
        <v>331.75482275629628</v>
      </c>
      <c r="I56" s="98">
        <v>331.75482275629628</v>
      </c>
      <c r="J56" s="98">
        <v>331.75482275629628</v>
      </c>
      <c r="K56" s="98">
        <v>331.75482275629628</v>
      </c>
      <c r="L56" s="98">
        <v>331.75482275629628</v>
      </c>
      <c r="M56" s="98">
        <v>331.75482275629628</v>
      </c>
      <c r="N56" s="98">
        <v>331.75482275629628</v>
      </c>
      <c r="O56" s="98">
        <v>3981.0578730755556</v>
      </c>
    </row>
    <row r="57" spans="2:15" ht="15.75" x14ac:dyDescent="0.25">
      <c r="B57" s="67" t="s">
        <v>139</v>
      </c>
      <c r="C57" s="98">
        <v>451.02358924851382</v>
      </c>
      <c r="D57" s="98">
        <v>453.18188336974742</v>
      </c>
      <c r="E57" s="98">
        <v>478.29537441525667</v>
      </c>
      <c r="F57" s="98">
        <v>424.54689953423775</v>
      </c>
      <c r="G57" s="98">
        <v>437.2999511508562</v>
      </c>
      <c r="H57" s="98">
        <v>446.76191927916949</v>
      </c>
      <c r="I57" s="98">
        <v>438.58962112358796</v>
      </c>
      <c r="J57" s="98">
        <v>450.42514777365653</v>
      </c>
      <c r="K57" s="98">
        <v>413.81533797401897</v>
      </c>
      <c r="L57" s="98">
        <v>413.9416696306082</v>
      </c>
      <c r="M57" s="98">
        <v>409.21662178412345</v>
      </c>
      <c r="N57" s="98">
        <v>410.46628728215029</v>
      </c>
      <c r="O57" s="98">
        <v>5227.5643025659265</v>
      </c>
    </row>
    <row r="58" spans="2:15" ht="15.75" x14ac:dyDescent="0.25">
      <c r="B58" s="67" t="s">
        <v>140</v>
      </c>
      <c r="C58" s="98">
        <v>433.83677811086841</v>
      </c>
      <c r="D58" s="98">
        <v>435.91282776789797</v>
      </c>
      <c r="E58" s="98">
        <v>460.06933820774691</v>
      </c>
      <c r="F58" s="98">
        <v>408.36901537184769</v>
      </c>
      <c r="G58" s="98">
        <v>420.63609619938012</v>
      </c>
      <c r="H58" s="98">
        <v>430.50932371322597</v>
      </c>
      <c r="I58" s="98">
        <v>421.51740257100761</v>
      </c>
      <c r="J58" s="98">
        <v>402.1480785190455</v>
      </c>
      <c r="K58" s="98">
        <v>402.1480785190455</v>
      </c>
      <c r="L58" s="98">
        <v>369.57493691038741</v>
      </c>
      <c r="M58" s="98">
        <v>365.35631658282949</v>
      </c>
      <c r="N58" s="98">
        <v>396.58669105567134</v>
      </c>
      <c r="O58" s="98">
        <v>4946.6648835289543</v>
      </c>
    </row>
    <row r="59" spans="2:15" ht="15.75" x14ac:dyDescent="0.25">
      <c r="B59" s="67" t="s">
        <v>103</v>
      </c>
      <c r="C59" s="98">
        <v>216.65798282607594</v>
      </c>
      <c r="D59" s="98">
        <v>217.69476152634519</v>
      </c>
      <c r="E59" s="98">
        <v>229.75851704012328</v>
      </c>
      <c r="F59" s="98">
        <v>203.93938822891792</v>
      </c>
      <c r="G59" s="98">
        <v>210.06556544891012</v>
      </c>
      <c r="H59" s="98">
        <v>214.68123232220589</v>
      </c>
      <c r="I59" s="98">
        <v>210.7932693121962</v>
      </c>
      <c r="J59" s="98">
        <v>193.10831089206175</v>
      </c>
      <c r="K59" s="98">
        <v>177.41278390325698</v>
      </c>
      <c r="L59" s="98">
        <v>177.46694781769222</v>
      </c>
      <c r="M59" s="98">
        <v>175.44120386836713</v>
      </c>
      <c r="N59" s="98">
        <v>178.04906593499655</v>
      </c>
      <c r="O59" s="98">
        <v>2405.0690291211495</v>
      </c>
    </row>
    <row r="60" spans="2:15" ht="15.75" x14ac:dyDescent="0.25">
      <c r="B60" s="67" t="s">
        <v>9</v>
      </c>
      <c r="C60" s="98">
        <v>0</v>
      </c>
      <c r="D60" s="98">
        <v>83.252883491692501</v>
      </c>
      <c r="E60" s="98">
        <v>89.883644123774204</v>
      </c>
      <c r="F60" s="98">
        <v>88.410141761089378</v>
      </c>
      <c r="G60" s="98">
        <v>88.410141761089378</v>
      </c>
      <c r="H60" s="98">
        <v>88.410141761089378</v>
      </c>
      <c r="I60" s="98">
        <v>87.673390579746965</v>
      </c>
      <c r="J60" s="98">
        <v>87.673390579746965</v>
      </c>
      <c r="K60" s="98">
        <v>87.673390579746965</v>
      </c>
      <c r="L60" s="98">
        <v>87.673390579746965</v>
      </c>
      <c r="M60" s="98">
        <v>87.673390579746965</v>
      </c>
      <c r="N60" s="98">
        <v>87.673390579746965</v>
      </c>
      <c r="O60" s="98">
        <v>964.40729637721665</v>
      </c>
    </row>
    <row r="61" spans="2:15" ht="15.75" x14ac:dyDescent="0.25">
      <c r="B61" s="67" t="s">
        <v>106</v>
      </c>
      <c r="C61" s="98">
        <v>73.336381958911304</v>
      </c>
      <c r="D61" s="98">
        <v>73.336381958911304</v>
      </c>
      <c r="E61" s="98">
        <v>73.336381958911304</v>
      </c>
      <c r="F61" s="98">
        <v>73.336381958911304</v>
      </c>
      <c r="G61" s="98">
        <v>73.336381958911304</v>
      </c>
      <c r="H61" s="98">
        <v>73.336381958911304</v>
      </c>
      <c r="I61" s="98">
        <v>73.336381958911304</v>
      </c>
      <c r="J61" s="98">
        <v>73.336381958911304</v>
      </c>
      <c r="K61" s="98">
        <v>73.336381958911304</v>
      </c>
      <c r="L61" s="98">
        <v>73.336381958911304</v>
      </c>
      <c r="M61" s="98">
        <v>73.336381958911304</v>
      </c>
      <c r="N61" s="98">
        <v>73.336381958911304</v>
      </c>
      <c r="O61" s="98">
        <v>880.0365835069357</v>
      </c>
    </row>
    <row r="62" spans="2:15" ht="15.75" x14ac:dyDescent="0.25">
      <c r="B62" s="67" t="s">
        <v>142</v>
      </c>
      <c r="C62" s="98">
        <v>149.89075758345615</v>
      </c>
      <c r="D62" s="98">
        <v>152.43127889842998</v>
      </c>
      <c r="E62" s="98">
        <v>154.97180021340381</v>
      </c>
      <c r="F62" s="98">
        <v>152.43127889842998</v>
      </c>
      <c r="G62" s="98">
        <v>152.43127889842998</v>
      </c>
      <c r="H62" s="98">
        <v>152.43127889842998</v>
      </c>
      <c r="I62" s="98">
        <v>152.43127889842998</v>
      </c>
      <c r="J62" s="98">
        <v>152.43127889842998</v>
      </c>
      <c r="K62" s="98">
        <v>152.43127889842998</v>
      </c>
      <c r="L62" s="98">
        <v>152.43127889842998</v>
      </c>
      <c r="M62" s="98">
        <v>152.43127889842998</v>
      </c>
      <c r="N62" s="98">
        <v>152.43127889842998</v>
      </c>
      <c r="O62" s="98">
        <v>1829.1753467811598</v>
      </c>
    </row>
    <row r="63" spans="2:15" ht="15.75" x14ac:dyDescent="0.25">
      <c r="B63" s="67" t="s">
        <v>143</v>
      </c>
      <c r="C63" s="98">
        <v>622.62689903968294</v>
      </c>
      <c r="D63" s="98">
        <v>1122.1596463594331</v>
      </c>
      <c r="E63" s="98">
        <v>254.05213149738327</v>
      </c>
      <c r="F63" s="98">
        <v>0</v>
      </c>
      <c r="G63" s="98">
        <v>59.278830682722763</v>
      </c>
      <c r="H63" s="98">
        <v>0</v>
      </c>
      <c r="I63" s="98">
        <v>210.96827735718037</v>
      </c>
      <c r="J63" s="98">
        <v>312.5903832799824</v>
      </c>
      <c r="K63" s="98">
        <v>241.57922192300529</v>
      </c>
      <c r="L63" s="98">
        <v>481.89626204630531</v>
      </c>
      <c r="M63" s="98">
        <v>329.52676862625543</v>
      </c>
      <c r="N63" s="98">
        <v>243.07877309757296</v>
      </c>
      <c r="O63" s="98">
        <v>3877.7571939095233</v>
      </c>
    </row>
    <row r="64" spans="2:15" ht="15.75" x14ac:dyDescent="0.25">
      <c r="B64" s="67" t="s">
        <v>109</v>
      </c>
      <c r="C64" s="98">
        <v>54.959944447267247</v>
      </c>
      <c r="D64" s="98">
        <v>54.959944447267247</v>
      </c>
      <c r="E64" s="98">
        <v>56.822993411581393</v>
      </c>
      <c r="F64" s="98">
        <v>54.959944447267247</v>
      </c>
      <c r="G64" s="98">
        <v>56.822993411581393</v>
      </c>
      <c r="H64" s="98">
        <v>56.822993411581393</v>
      </c>
      <c r="I64" s="98">
        <v>54.959944447267247</v>
      </c>
      <c r="J64" s="98">
        <v>54.959944447267247</v>
      </c>
      <c r="K64" s="98">
        <v>54.959944447267247</v>
      </c>
      <c r="L64" s="98">
        <v>54.959944447267247</v>
      </c>
      <c r="M64" s="98">
        <v>54.959944447267247</v>
      </c>
      <c r="N64" s="98">
        <v>54.959944447267247</v>
      </c>
      <c r="O64" s="98">
        <v>665.10848026014946</v>
      </c>
    </row>
    <row r="65" spans="2:15" ht="15.75" x14ac:dyDescent="0.25">
      <c r="B65" s="67" t="s">
        <v>70</v>
      </c>
      <c r="C65" s="98">
        <v>609.72511559371992</v>
      </c>
      <c r="D65" s="98">
        <v>550.44628491099706</v>
      </c>
      <c r="E65" s="98">
        <v>550.44628491099706</v>
      </c>
      <c r="F65" s="98">
        <v>550.44628491099706</v>
      </c>
      <c r="G65" s="98">
        <v>550.44628491099706</v>
      </c>
      <c r="H65" s="98">
        <v>550.44628491099706</v>
      </c>
      <c r="I65" s="98">
        <v>550.44628491099706</v>
      </c>
      <c r="J65" s="98">
        <v>550.44628491099706</v>
      </c>
      <c r="K65" s="98">
        <v>550.44628491099706</v>
      </c>
      <c r="L65" s="98">
        <v>550.44628491099706</v>
      </c>
      <c r="M65" s="98">
        <v>550.44628491099706</v>
      </c>
      <c r="N65" s="98">
        <v>550.44628491099706</v>
      </c>
      <c r="O65" s="98">
        <v>6664.6342496146881</v>
      </c>
    </row>
    <row r="66" spans="2:15" ht="15.75" x14ac:dyDescent="0.25">
      <c r="B66" s="67" t="s">
        <v>145</v>
      </c>
      <c r="C66" s="98">
        <v>84.6840438324611</v>
      </c>
      <c r="D66" s="98">
        <v>84.6840438324611</v>
      </c>
      <c r="E66" s="98">
        <v>84.6840438324611</v>
      </c>
      <c r="F66" s="98">
        <v>211.71010958115275</v>
      </c>
      <c r="G66" s="98">
        <v>0</v>
      </c>
      <c r="H66" s="98">
        <v>84.6840438324611</v>
      </c>
      <c r="I66" s="98">
        <v>84.6840438324611</v>
      </c>
      <c r="J66" s="98">
        <v>84.6840438324611</v>
      </c>
      <c r="K66" s="98">
        <v>84.6840438324611</v>
      </c>
      <c r="L66" s="98">
        <v>84.6840438324611</v>
      </c>
      <c r="M66" s="98">
        <v>84.6840438324611</v>
      </c>
      <c r="N66" s="98">
        <v>84.6840438324611</v>
      </c>
      <c r="O66" s="98">
        <v>1058.5505479057638</v>
      </c>
    </row>
    <row r="67" spans="2:15" ht="15.75" x14ac:dyDescent="0.25">
      <c r="B67" s="67" t="s">
        <v>150</v>
      </c>
      <c r="C67" s="98">
        <v>98.23349084565487</v>
      </c>
      <c r="D67" s="98">
        <v>98.23349084565487</v>
      </c>
      <c r="E67" s="98">
        <v>98.23349084565487</v>
      </c>
      <c r="F67" s="98">
        <v>98.23349084565487</v>
      </c>
      <c r="G67" s="98">
        <v>0</v>
      </c>
      <c r="H67" s="98">
        <v>0</v>
      </c>
      <c r="I67" s="98">
        <v>0</v>
      </c>
      <c r="J67" s="98">
        <v>0</v>
      </c>
      <c r="K67" s="98">
        <v>0</v>
      </c>
      <c r="L67" s="98">
        <v>0</v>
      </c>
      <c r="M67" s="98">
        <v>0</v>
      </c>
      <c r="N67" s="98">
        <v>0</v>
      </c>
      <c r="O67" s="98">
        <v>392.93396338261948</v>
      </c>
    </row>
    <row r="68" spans="2:15" ht="15.75" x14ac:dyDescent="0.25">
      <c r="B68" s="67" t="s">
        <v>77</v>
      </c>
      <c r="C68" s="98">
        <v>677.4723506596888</v>
      </c>
      <c r="D68" s="98">
        <v>0</v>
      </c>
      <c r="E68" s="98">
        <v>84.6840438324611</v>
      </c>
      <c r="F68" s="98">
        <v>0</v>
      </c>
      <c r="G68" s="98">
        <v>0</v>
      </c>
      <c r="H68" s="98">
        <v>135.49447013193776</v>
      </c>
      <c r="I68" s="98">
        <v>220.17851396439886</v>
      </c>
      <c r="J68" s="98">
        <v>135.49447013193776</v>
      </c>
      <c r="K68" s="98">
        <v>101.62085259895332</v>
      </c>
      <c r="L68" s="98">
        <v>127.02606574869164</v>
      </c>
      <c r="M68" s="98">
        <v>101.62085259895332</v>
      </c>
      <c r="N68" s="98">
        <v>101.62085259895332</v>
      </c>
      <c r="O68" s="98">
        <v>1685.2124722659757</v>
      </c>
    </row>
    <row r="69" spans="2:15" ht="15.75" x14ac:dyDescent="0.25">
      <c r="B69" s="67" t="s">
        <v>121</v>
      </c>
      <c r="C69" s="98">
        <v>6114.9381637111937</v>
      </c>
      <c r="D69" s="98">
        <v>5835.601798689092</v>
      </c>
      <c r="E69" s="98">
        <v>6513.2600816354188</v>
      </c>
      <c r="F69" s="98">
        <v>6406.6171773114511</v>
      </c>
      <c r="G69" s="98">
        <v>5446.5067493182942</v>
      </c>
      <c r="H69" s="98">
        <v>3779.0037938451637</v>
      </c>
      <c r="I69" s="98">
        <v>4210.0886133834665</v>
      </c>
      <c r="J69" s="98">
        <v>3701.4815304100407</v>
      </c>
      <c r="K69" s="98">
        <v>4649.4380197483197</v>
      </c>
      <c r="L69" s="98">
        <v>4555.0325525464496</v>
      </c>
      <c r="M69" s="98">
        <v>4989.031417780262</v>
      </c>
      <c r="N69" s="98">
        <v>5254.6720186982375</v>
      </c>
      <c r="O69" s="98">
        <v>61455.671917077394</v>
      </c>
    </row>
    <row r="70" spans="2:15" ht="15.75" x14ac:dyDescent="0.25">
      <c r="B70" s="67" t="s">
        <v>146</v>
      </c>
      <c r="C70" s="89">
        <v>0</v>
      </c>
      <c r="D70" s="89">
        <v>0</v>
      </c>
      <c r="E70" s="89">
        <v>0</v>
      </c>
      <c r="F70" s="89">
        <v>0</v>
      </c>
      <c r="G70" s="89">
        <v>0</v>
      </c>
      <c r="H70" s="89">
        <v>0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</row>
    <row r="71" spans="2:15" ht="15.75" x14ac:dyDescent="0.25">
      <c r="B71" s="67" t="s">
        <v>114</v>
      </c>
      <c r="C71" s="89">
        <v>115.17029961214709</v>
      </c>
      <c r="D71" s="89">
        <v>189.83164812086108</v>
      </c>
      <c r="E71" s="89">
        <v>398.27244550581781</v>
      </c>
      <c r="F71" s="89">
        <v>0</v>
      </c>
      <c r="G71" s="89">
        <v>0</v>
      </c>
      <c r="H71" s="89">
        <v>312.52477008282102</v>
      </c>
      <c r="I71" s="89">
        <v>427.04808360008809</v>
      </c>
      <c r="J71" s="89">
        <v>43.378554612739869</v>
      </c>
      <c r="K71" s="89">
        <v>165.00069440915945</v>
      </c>
      <c r="L71" s="89">
        <v>169.3680876649222</v>
      </c>
      <c r="M71" s="89">
        <v>312.59026472232108</v>
      </c>
      <c r="N71" s="89">
        <v>148.05416391443524</v>
      </c>
      <c r="O71" s="89">
        <v>2311.4585302237356</v>
      </c>
    </row>
    <row r="72" spans="2:15" ht="15.75" x14ac:dyDescent="0.25">
      <c r="B72" s="67" t="s">
        <v>147</v>
      </c>
      <c r="C72" s="89">
        <v>589.40094507392917</v>
      </c>
      <c r="D72" s="89">
        <v>460.68119844858836</v>
      </c>
      <c r="E72" s="89">
        <v>1117.8293785884864</v>
      </c>
      <c r="F72" s="89">
        <v>1196.5855393526754</v>
      </c>
      <c r="G72" s="89">
        <v>0</v>
      </c>
      <c r="H72" s="89">
        <v>768.93111799874669</v>
      </c>
      <c r="I72" s="89">
        <v>430.19494266890234</v>
      </c>
      <c r="J72" s="89">
        <v>176.14281117151907</v>
      </c>
      <c r="K72" s="89">
        <v>315.78679945124742</v>
      </c>
      <c r="L72" s="89">
        <v>297.11396778618973</v>
      </c>
      <c r="M72" s="89">
        <v>515.98326643293876</v>
      </c>
      <c r="N72" s="89">
        <v>176.14281117151907</v>
      </c>
      <c r="O72" s="89">
        <v>6044.7927781447424</v>
      </c>
    </row>
    <row r="73" spans="2:15" ht="15.75" x14ac:dyDescent="0.25">
      <c r="B73" s="88" t="s">
        <v>122</v>
      </c>
      <c r="C73" s="89">
        <v>18316.414053317076</v>
      </c>
      <c r="D73" s="89">
        <v>17784.087882297648</v>
      </c>
      <c r="E73" s="89">
        <v>19087.034836458177</v>
      </c>
      <c r="F73" s="89">
        <v>17710.398669833852</v>
      </c>
      <c r="G73" s="89">
        <v>15501.087465482786</v>
      </c>
      <c r="H73" s="89">
        <v>15092.962078485176</v>
      </c>
      <c r="I73" s="89">
        <v>15524.331927578205</v>
      </c>
      <c r="J73" s="89">
        <v>14038.610013041343</v>
      </c>
      <c r="K73" s="89">
        <v>14808.59165354064</v>
      </c>
      <c r="L73" s="89">
        <v>14930.413613806886</v>
      </c>
      <c r="M73" s="89">
        <v>15556.529884999069</v>
      </c>
      <c r="N73" s="89">
        <v>15304.393865487862</v>
      </c>
      <c r="O73" s="89">
        <v>193654.85594432874</v>
      </c>
    </row>
    <row r="74" spans="2:15" ht="15.75" x14ac:dyDescent="0.25">
      <c r="B74" s="88" t="s">
        <v>123</v>
      </c>
      <c r="C74" s="89">
        <v>30329.926854233359</v>
      </c>
      <c r="D74" s="89">
        <v>29360.618778043128</v>
      </c>
      <c r="E74" s="89">
        <v>31573.188561158819</v>
      </c>
      <c r="F74" s="89">
        <v>29973.251050598727</v>
      </c>
      <c r="G74" s="89">
        <v>26722.457791634915</v>
      </c>
      <c r="H74" s="89">
        <v>24949.283674610037</v>
      </c>
      <c r="I74" s="89">
        <v>25692.769506969496</v>
      </c>
      <c r="J74" s="89">
        <v>22900.344765679252</v>
      </c>
      <c r="K74" s="89">
        <v>24944.075605914335</v>
      </c>
      <c r="L74" s="89">
        <v>24592.706129431095</v>
      </c>
      <c r="M74" s="89">
        <v>25448.464644411699</v>
      </c>
      <c r="N74" s="89">
        <v>27277.995511745674</v>
      </c>
      <c r="O74" s="89">
        <v>320204.71161958238</v>
      </c>
    </row>
    <row r="75" spans="2:15" ht="15.75" x14ac:dyDescent="0.25">
      <c r="B75" s="67" t="s">
        <v>124</v>
      </c>
      <c r="C75" s="98">
        <v>-16592.692177811088</v>
      </c>
      <c r="D75" s="98">
        <v>-16311.134520806874</v>
      </c>
      <c r="E75" s="98">
        <v>-9028.4242876632288</v>
      </c>
      <c r="F75" s="98">
        <v>-3186.5933435038933</v>
      </c>
      <c r="G75" s="98">
        <v>2780.6886778873009</v>
      </c>
      <c r="H75" s="98">
        <v>1783.650441203863</v>
      </c>
      <c r="I75" s="98">
        <v>-3373.4100570770456</v>
      </c>
      <c r="J75" s="98">
        <v>-11920.891451992617</v>
      </c>
      <c r="K75" s="98">
        <v>-5918.9740697457783</v>
      </c>
      <c r="L75" s="98">
        <v>-6800.0287078908586</v>
      </c>
      <c r="M75" s="98">
        <v>-5562.2570330098379</v>
      </c>
      <c r="N75" s="98">
        <v>-5822.605457039781</v>
      </c>
      <c r="O75" s="98">
        <v>-76392.300732601652</v>
      </c>
    </row>
    <row r="76" spans="2:15" ht="15.75" x14ac:dyDescent="0.25">
      <c r="B76" s="67" t="s">
        <v>151</v>
      </c>
      <c r="C76" s="98">
        <v>559.93089782023276</v>
      </c>
      <c r="D76" s="98">
        <v>1168.1317006249683</v>
      </c>
      <c r="E76" s="98">
        <v>955.74411869315588</v>
      </c>
      <c r="F76" s="98">
        <v>724.04857476754239</v>
      </c>
      <c r="G76" s="98">
        <v>1370.8653015598802</v>
      </c>
      <c r="H76" s="98">
        <v>724.04857476754239</v>
      </c>
      <c r="I76" s="98">
        <v>672.17451687752998</v>
      </c>
      <c r="J76" s="98">
        <v>268.8684518063107</v>
      </c>
      <c r="K76" s="98">
        <v>537.73859729349806</v>
      </c>
      <c r="L76" s="98">
        <v>645.28733296072357</v>
      </c>
      <c r="M76" s="98">
        <v>699.06149755263118</v>
      </c>
      <c r="N76" s="98">
        <v>730.40326541673028</v>
      </c>
      <c r="O76" s="98">
        <v>9056.3028301407448</v>
      </c>
    </row>
    <row r="77" spans="2:15" ht="15.75" x14ac:dyDescent="0.25">
      <c r="B77" s="67" t="s">
        <v>152</v>
      </c>
      <c r="C77" s="98">
        <v>411.73382111342585</v>
      </c>
      <c r="D77" s="98">
        <v>77.452026489168915</v>
      </c>
      <c r="E77" s="98">
        <v>450.51911318869304</v>
      </c>
      <c r="F77" s="98">
        <v>544.19914299747643</v>
      </c>
      <c r="G77" s="98">
        <v>1904.6889216333859</v>
      </c>
      <c r="H77" s="98">
        <v>346.80592110834476</v>
      </c>
      <c r="I77" s="98">
        <v>445.53528784106504</v>
      </c>
      <c r="J77" s="98">
        <v>349.49345392341178</v>
      </c>
      <c r="K77" s="98">
        <v>584.66033230018809</v>
      </c>
      <c r="L77" s="98">
        <v>472.01531087512495</v>
      </c>
      <c r="M77" s="98">
        <v>549.81623562488357</v>
      </c>
      <c r="N77" s="98">
        <v>471.54719441762785</v>
      </c>
      <c r="O77" s="98">
        <v>6608.4667615127955</v>
      </c>
    </row>
    <row r="78" spans="2:15" ht="15.75" x14ac:dyDescent="0.25">
      <c r="B78" s="67" t="s">
        <v>153</v>
      </c>
      <c r="C78" s="98">
        <v>227.36796910726082</v>
      </c>
      <c r="D78" s="98">
        <v>326.68055484985524</v>
      </c>
      <c r="E78" s="98">
        <v>310.4517046898024</v>
      </c>
      <c r="F78" s="98">
        <v>283.60694747895604</v>
      </c>
      <c r="G78" s="98">
        <v>161.82448385075284</v>
      </c>
      <c r="H78" s="98">
        <v>148.119895669258</v>
      </c>
      <c r="I78" s="98">
        <v>261.45048523957115</v>
      </c>
      <c r="J78" s="98">
        <v>132.8946699862812</v>
      </c>
      <c r="K78" s="98">
        <v>146.08675033450197</v>
      </c>
      <c r="L78" s="98">
        <v>116.42701082262082</v>
      </c>
      <c r="M78" s="98">
        <v>114.24216249174331</v>
      </c>
      <c r="N78" s="98">
        <v>116.42701082262082</v>
      </c>
      <c r="O78" s="98">
        <v>2345.5796453432245</v>
      </c>
    </row>
    <row r="79" spans="2:15" ht="15.75" x14ac:dyDescent="0.25">
      <c r="B79" s="81" t="s">
        <v>154</v>
      </c>
      <c r="C79" s="89">
        <v>-6380.0130295632007</v>
      </c>
      <c r="D79" s="89">
        <v>-8134.4960906034621</v>
      </c>
      <c r="E79" s="89">
        <v>-3664.7540668241795</v>
      </c>
      <c r="F79" s="89">
        <v>2502.8801870247103</v>
      </c>
      <c r="G79" s="89">
        <v>3346.0017924732829</v>
      </c>
      <c r="H79" s="89">
        <v>3336.6696644818189</v>
      </c>
      <c r="I79" s="89">
        <v>3649.9032061378998</v>
      </c>
      <c r="J79" s="89">
        <v>-5711.9935978862877</v>
      </c>
      <c r="K79" s="89">
        <v>-2137.8067340751663</v>
      </c>
      <c r="L79" s="89">
        <v>-1992.3862100503022</v>
      </c>
      <c r="M79" s="89">
        <v>-2606.6359941059891</v>
      </c>
      <c r="N79" s="89">
        <v>-3612.1212506139586</v>
      </c>
      <c r="O79" s="89">
        <v>-8788.078038615904</v>
      </c>
    </row>
    <row r="80" spans="2:15" ht="15.75" x14ac:dyDescent="0.25">
      <c r="B80" s="88" t="s">
        <v>82</v>
      </c>
      <c r="C80" s="89">
        <v>-10291.850040648342</v>
      </c>
      <c r="D80" s="89">
        <v>-7412.6393109174687</v>
      </c>
      <c r="E80" s="89">
        <v>-5168.896920024391</v>
      </c>
      <c r="F80" s="89">
        <v>-5793.2310462374899</v>
      </c>
      <c r="G80" s="89">
        <v>-1260.9612185102392</v>
      </c>
      <c r="H80" s="89">
        <v>-1323.8964652880131</v>
      </c>
      <c r="I80" s="89">
        <v>-7058.1245194180501</v>
      </c>
      <c r="J80" s="89">
        <v>-6422.4175262097115</v>
      </c>
      <c r="K80" s="89">
        <v>-3974.1758210118051</v>
      </c>
      <c r="L80" s="89">
        <v>-4750.7974865775786</v>
      </c>
      <c r="M80" s="89">
        <v>-2920.6179394678443</v>
      </c>
      <c r="N80" s="89">
        <v>-2068.0551462493404</v>
      </c>
      <c r="O80" s="89">
        <v>-67501.966270701043</v>
      </c>
    </row>
    <row r="81" spans="2:15" ht="15.75" x14ac:dyDescent="0.25">
      <c r="B81" s="88" t="s">
        <v>83</v>
      </c>
      <c r="C81" s="89">
        <v>-16671.863070211541</v>
      </c>
      <c r="D81" s="89">
        <v>-15547.135401520931</v>
      </c>
      <c r="E81" s="89">
        <v>-8833.6509868485682</v>
      </c>
      <c r="F81" s="89">
        <v>-3290.3508592127837</v>
      </c>
      <c r="G81" s="89">
        <v>2085.0405739630419</v>
      </c>
      <c r="H81" s="89">
        <v>2012.7731991938024</v>
      </c>
      <c r="I81" s="89">
        <v>-3408.2213132801517</v>
      </c>
      <c r="J81" s="89">
        <v>-12134.411124095999</v>
      </c>
      <c r="K81" s="89">
        <v>-6111.98255508697</v>
      </c>
      <c r="L81" s="89">
        <v>-6743.1836966278806</v>
      </c>
      <c r="M81" s="89">
        <v>-5527.2539335738338</v>
      </c>
      <c r="N81" s="89">
        <v>-5680.1763968632995</v>
      </c>
      <c r="O81" s="89">
        <v>-76290.044309316931</v>
      </c>
    </row>
    <row r="82" spans="2:15" ht="15" x14ac:dyDescent="0.25">
      <c r="B82" s="71"/>
      <c r="C82" s="69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69"/>
    </row>
    <row r="83" spans="2:15" ht="15" x14ac:dyDescent="0.25">
      <c r="B83" s="71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</row>
    <row r="85" spans="2:15" x14ac:dyDescent="0.2">
      <c r="H85" s="70"/>
    </row>
    <row r="86" spans="2:15" x14ac:dyDescent="0.2">
      <c r="H86" s="13"/>
    </row>
  </sheetData>
  <mergeCells count="4">
    <mergeCell ref="B4:O4"/>
    <mergeCell ref="B5:O5"/>
    <mergeCell ref="B6:O6"/>
    <mergeCell ref="B7:O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93E08-EBAD-4827-A218-7FBAF5C92918}">
  <dimension ref="B4:K77"/>
  <sheetViews>
    <sheetView zoomScale="95" workbookViewId="0">
      <selection activeCell="B7" sqref="B4:K7"/>
    </sheetView>
  </sheetViews>
  <sheetFormatPr defaultColWidth="11.42578125" defaultRowHeight="12.75" x14ac:dyDescent="0.2"/>
  <cols>
    <col min="1" max="1" width="11.42578125" style="8"/>
    <col min="2" max="2" width="40.85546875" style="8" customWidth="1"/>
    <col min="3" max="3" width="16" style="8" customWidth="1"/>
    <col min="4" max="4" width="15.7109375" style="8" customWidth="1"/>
    <col min="5" max="5" width="15" style="8" customWidth="1"/>
    <col min="6" max="6" width="16" style="8" customWidth="1"/>
    <col min="7" max="7" width="15.140625" style="8" customWidth="1"/>
    <col min="8" max="8" width="15.7109375" style="8" customWidth="1"/>
    <col min="9" max="9" width="15" style="8" customWidth="1"/>
    <col min="10" max="10" width="15.28515625" style="8" customWidth="1"/>
    <col min="11" max="11" width="16.42578125" style="8" bestFit="1" customWidth="1"/>
    <col min="12" max="16384" width="11.42578125" style="8"/>
  </cols>
  <sheetData>
    <row r="4" spans="2:11" x14ac:dyDescent="0.2">
      <c r="B4" s="112" t="s">
        <v>130</v>
      </c>
      <c r="C4" s="112"/>
      <c r="D4" s="112"/>
      <c r="E4" s="112"/>
      <c r="F4" s="112"/>
      <c r="G4" s="112"/>
      <c r="H4" s="112"/>
      <c r="I4" s="112"/>
      <c r="J4" s="112"/>
      <c r="K4" s="112"/>
    </row>
    <row r="5" spans="2:11" x14ac:dyDescent="0.2">
      <c r="B5" s="112" t="s">
        <v>90</v>
      </c>
      <c r="C5" s="112"/>
      <c r="D5" s="112"/>
      <c r="E5" s="112"/>
      <c r="F5" s="112"/>
      <c r="G5" s="112"/>
      <c r="H5" s="112"/>
      <c r="I5" s="112"/>
      <c r="J5" s="112"/>
      <c r="K5" s="112"/>
    </row>
    <row r="6" spans="2:11" x14ac:dyDescent="0.2">
      <c r="B6" s="112" t="s">
        <v>91</v>
      </c>
      <c r="C6" s="114"/>
      <c r="D6" s="114"/>
      <c r="E6" s="114"/>
      <c r="F6" s="114"/>
      <c r="G6" s="114"/>
      <c r="H6" s="114"/>
      <c r="I6" s="114"/>
      <c r="J6" s="114"/>
      <c r="K6" s="114"/>
    </row>
    <row r="7" spans="2:11" x14ac:dyDescent="0.2">
      <c r="B7" s="112" t="s">
        <v>86</v>
      </c>
      <c r="C7" s="112"/>
      <c r="D7" s="112"/>
      <c r="E7" s="112"/>
      <c r="F7" s="112"/>
      <c r="G7" s="112"/>
      <c r="H7" s="112"/>
      <c r="I7" s="112"/>
      <c r="J7" s="112"/>
      <c r="K7" s="112"/>
    </row>
    <row r="8" spans="2:11" x14ac:dyDescent="0.2">
      <c r="K8" s="8">
        <v>580.5</v>
      </c>
    </row>
    <row r="9" spans="2:11" ht="15" x14ac:dyDescent="0.25">
      <c r="B9" s="67" t="s">
        <v>88</v>
      </c>
      <c r="C9" s="68">
        <v>43132</v>
      </c>
      <c r="D9" s="68">
        <v>43160</v>
      </c>
      <c r="E9" s="68">
        <v>43191</v>
      </c>
      <c r="F9" s="68">
        <v>43221</v>
      </c>
      <c r="G9" s="68">
        <v>43252</v>
      </c>
      <c r="H9" s="68">
        <v>43282</v>
      </c>
      <c r="I9" s="68">
        <v>43313</v>
      </c>
      <c r="J9" s="68">
        <v>43344</v>
      </c>
      <c r="K9" s="68" t="s">
        <v>3</v>
      </c>
    </row>
    <row r="10" spans="2:11" ht="15.75" x14ac:dyDescent="0.25">
      <c r="B10" s="88" t="s">
        <v>132</v>
      </c>
      <c r="C10" s="89">
        <v>7926.7085271317828</v>
      </c>
      <c r="D10" s="89">
        <v>7984.3772609819125</v>
      </c>
      <c r="E10" s="89">
        <v>16217.92420327304</v>
      </c>
      <c r="F10" s="89">
        <v>3190.0516795865633</v>
      </c>
      <c r="G10" s="89">
        <v>3928.3376399655472</v>
      </c>
      <c r="H10" s="89">
        <v>8340.6555038759689</v>
      </c>
      <c r="I10" s="89">
        <v>3765.9057192075798</v>
      </c>
      <c r="J10" s="89">
        <v>1436.975021533161</v>
      </c>
      <c r="K10" s="89">
        <v>52790.935555555552</v>
      </c>
    </row>
    <row r="11" spans="2:11" ht="16.5" thickBot="1" x14ac:dyDescent="0.3">
      <c r="B11" s="88" t="s">
        <v>133</v>
      </c>
      <c r="C11" s="90">
        <v>0</v>
      </c>
      <c r="D11" s="90">
        <v>0</v>
      </c>
      <c r="E11" s="90">
        <v>0</v>
      </c>
      <c r="F11" s="90">
        <v>0</v>
      </c>
      <c r="G11" s="90">
        <v>0</v>
      </c>
      <c r="H11" s="90">
        <v>4171.5825322997416</v>
      </c>
      <c r="I11" s="90">
        <v>4727.3839276485787</v>
      </c>
      <c r="J11" s="90">
        <v>5604.2940223944879</v>
      </c>
      <c r="K11" s="90">
        <v>14503.26048234281</v>
      </c>
    </row>
    <row r="12" spans="2:11" ht="15.75" x14ac:dyDescent="0.25">
      <c r="B12" s="88" t="s">
        <v>131</v>
      </c>
      <c r="C12" s="86">
        <v>7926.7085271317828</v>
      </c>
      <c r="D12" s="86">
        <v>7984.3772609819125</v>
      </c>
      <c r="E12" s="86">
        <v>16217.92420327304</v>
      </c>
      <c r="F12" s="86">
        <v>3190.0516795865633</v>
      </c>
      <c r="G12" s="86">
        <v>3928.3376399655472</v>
      </c>
      <c r="H12" s="86">
        <v>12512.23803617571</v>
      </c>
      <c r="I12" s="86">
        <v>8493.2896468561594</v>
      </c>
      <c r="J12" s="86">
        <v>7041.2690439276485</v>
      </c>
      <c r="K12" s="86">
        <v>67294.196037898364</v>
      </c>
    </row>
    <row r="13" spans="2:11" ht="15" x14ac:dyDescent="0.25">
      <c r="B13" s="67" t="s">
        <v>62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</row>
    <row r="14" spans="2:11" ht="15" x14ac:dyDescent="0.25">
      <c r="B14" s="67" t="s">
        <v>79</v>
      </c>
      <c r="C14" s="73">
        <v>1011.3695090439277</v>
      </c>
      <c r="D14" s="73">
        <v>981.9121447028424</v>
      </c>
      <c r="E14" s="73">
        <v>1011.3695090439277</v>
      </c>
      <c r="F14" s="73">
        <v>1011.3695090439277</v>
      </c>
      <c r="G14" s="73">
        <v>1011.3695090439277</v>
      </c>
      <c r="H14" s="73">
        <v>608.31180017226529</v>
      </c>
      <c r="I14" s="73">
        <v>608.31180017226529</v>
      </c>
      <c r="J14" s="73">
        <v>608.31180017226529</v>
      </c>
      <c r="K14" s="73">
        <v>6852.3255813953492</v>
      </c>
    </row>
    <row r="15" spans="2:11" ht="15" x14ac:dyDescent="0.25">
      <c r="B15" s="67" t="s">
        <v>92</v>
      </c>
      <c r="C15" s="73">
        <v>773.11800172265293</v>
      </c>
      <c r="D15" s="73">
        <v>471.99500430663215</v>
      </c>
      <c r="E15" s="73">
        <v>812.45736434108528</v>
      </c>
      <c r="F15" s="73">
        <v>962.79069767441865</v>
      </c>
      <c r="G15" s="73">
        <v>1168.9061154177434</v>
      </c>
      <c r="H15" s="73">
        <v>595.06563307493536</v>
      </c>
      <c r="I15" s="73">
        <v>636.19503875968985</v>
      </c>
      <c r="J15" s="73">
        <v>519.4092506459948</v>
      </c>
      <c r="K15" s="73">
        <v>5939.9371059431523</v>
      </c>
    </row>
    <row r="16" spans="2:11" ht="15" x14ac:dyDescent="0.25">
      <c r="B16" s="67" t="s">
        <v>93</v>
      </c>
      <c r="C16" s="73">
        <v>0</v>
      </c>
      <c r="D16" s="73">
        <v>385.73333333333335</v>
      </c>
      <c r="E16" s="73">
        <v>227.16451335055987</v>
      </c>
      <c r="F16" s="73">
        <v>541.5831180017226</v>
      </c>
      <c r="G16" s="73">
        <v>408.21188630490957</v>
      </c>
      <c r="H16" s="73">
        <v>249.24995693367788</v>
      </c>
      <c r="I16" s="73">
        <v>254.11080103359174</v>
      </c>
      <c r="J16" s="73">
        <v>254.56399655469423</v>
      </c>
      <c r="K16" s="73">
        <v>2320.6176055124893</v>
      </c>
    </row>
    <row r="17" spans="2:11" ht="15" x14ac:dyDescent="0.25">
      <c r="B17" s="67" t="s">
        <v>94</v>
      </c>
      <c r="C17" s="73">
        <v>151.73987941429803</v>
      </c>
      <c r="D17" s="73">
        <v>0</v>
      </c>
      <c r="E17" s="73">
        <v>367.03875968992247</v>
      </c>
      <c r="F17" s="73">
        <v>0</v>
      </c>
      <c r="G17" s="73">
        <v>539.22480620155034</v>
      </c>
      <c r="H17" s="73">
        <v>110.21963824289406</v>
      </c>
      <c r="I17" s="73">
        <v>110.21963824289406</v>
      </c>
      <c r="J17" s="73">
        <v>110.21963824289406</v>
      </c>
      <c r="K17" s="73">
        <v>1388.6623600344531</v>
      </c>
    </row>
    <row r="18" spans="2:11" ht="15" x14ac:dyDescent="0.25">
      <c r="B18" s="67" t="s">
        <v>95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62.899224806201552</v>
      </c>
      <c r="I18" s="73">
        <v>60.558139534883722</v>
      </c>
      <c r="J18" s="73">
        <v>62.229112833763999</v>
      </c>
      <c r="K18" s="73">
        <v>185.68647717484927</v>
      </c>
    </row>
    <row r="19" spans="2:11" ht="15" x14ac:dyDescent="0.25">
      <c r="B19" s="67" t="s">
        <v>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37.374997416020669</v>
      </c>
      <c r="I19" s="73">
        <v>31.119982773471147</v>
      </c>
      <c r="J19" s="73">
        <v>31.119982773471147</v>
      </c>
      <c r="K19" s="73">
        <v>99.614962962962963</v>
      </c>
    </row>
    <row r="20" spans="2:11" ht="15" x14ac:dyDescent="0.25">
      <c r="B20" s="67" t="s">
        <v>96</v>
      </c>
      <c r="C20" s="73">
        <v>7140.7035314384148</v>
      </c>
      <c r="D20" s="73">
        <v>7280.373815676141</v>
      </c>
      <c r="E20" s="73">
        <v>10169.114556416882</v>
      </c>
      <c r="F20" s="73">
        <v>6166.4826356589147</v>
      </c>
      <c r="G20" s="73">
        <v>6569.5634797588291</v>
      </c>
      <c r="H20" s="73">
        <v>3282.3824074074078</v>
      </c>
      <c r="I20" s="73">
        <v>3421.9966444444444</v>
      </c>
      <c r="J20" s="73">
        <v>3713.3235486649446</v>
      </c>
      <c r="K20" s="73">
        <v>47743.940619465982</v>
      </c>
    </row>
    <row r="21" spans="2:11" ht="15" x14ac:dyDescent="0.25">
      <c r="B21" s="67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266.71471145564169</v>
      </c>
      <c r="I21" s="73">
        <v>266.71471145564169</v>
      </c>
      <c r="J21" s="73">
        <v>266.71471145564169</v>
      </c>
      <c r="K21" s="73">
        <v>800.14413436692519</v>
      </c>
    </row>
    <row r="22" spans="2:11" ht="15" x14ac:dyDescent="0.25">
      <c r="B22" s="67" t="s">
        <v>97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-568.47545219638243</v>
      </c>
      <c r="I22" s="73">
        <v>-568.47545219638243</v>
      </c>
      <c r="J22" s="73">
        <v>-568.47545219638243</v>
      </c>
      <c r="K22" s="73">
        <v>-1705.4263565891472</v>
      </c>
    </row>
    <row r="23" spans="2:11" ht="19.5" customHeight="1" x14ac:dyDescent="0.25">
      <c r="B23" s="97" t="s">
        <v>99</v>
      </c>
      <c r="C23" s="73">
        <v>0</v>
      </c>
      <c r="D23" s="73">
        <v>0</v>
      </c>
      <c r="E23" s="73">
        <v>0</v>
      </c>
      <c r="F23" s="73">
        <v>0</v>
      </c>
      <c r="G23" s="73">
        <v>0</v>
      </c>
      <c r="H23" s="73">
        <v>-244.44444444444446</v>
      </c>
      <c r="I23" s="73">
        <v>-244.44444444444446</v>
      </c>
      <c r="J23" s="73">
        <v>-244.44444444444446</v>
      </c>
      <c r="K23" s="73">
        <v>-733.33333333333337</v>
      </c>
    </row>
    <row r="24" spans="2:11" ht="15" x14ac:dyDescent="0.25">
      <c r="B24" s="67" t="s">
        <v>100</v>
      </c>
      <c r="C24" s="73">
        <v>0</v>
      </c>
      <c r="D24" s="73">
        <v>0</v>
      </c>
      <c r="E24" s="73">
        <v>0</v>
      </c>
      <c r="F24" s="73">
        <v>0</v>
      </c>
      <c r="G24" s="73">
        <v>0</v>
      </c>
      <c r="H24" s="73">
        <v>153.82428940568477</v>
      </c>
      <c r="I24" s="73">
        <v>153.82428940568477</v>
      </c>
      <c r="J24" s="73">
        <v>153.82428940568477</v>
      </c>
      <c r="K24" s="73">
        <v>461.47286821705427</v>
      </c>
    </row>
    <row r="25" spans="2:11" ht="18" customHeight="1" x14ac:dyDescent="0.25">
      <c r="B25" s="97" t="s">
        <v>101</v>
      </c>
      <c r="C25" s="73">
        <v>0</v>
      </c>
      <c r="D25" s="73">
        <v>0</v>
      </c>
      <c r="E25" s="73">
        <v>0</v>
      </c>
      <c r="F25" s="73">
        <v>0</v>
      </c>
      <c r="G25" s="73">
        <v>0</v>
      </c>
      <c r="H25" s="73">
        <v>284.25431648148151</v>
      </c>
      <c r="I25" s="73">
        <v>296.34490940888884</v>
      </c>
      <c r="J25" s="73">
        <v>321.5738193143842</v>
      </c>
      <c r="K25" s="73">
        <v>902.17304520475466</v>
      </c>
    </row>
    <row r="26" spans="2:11" ht="15" x14ac:dyDescent="0.25">
      <c r="B26" s="67" t="s">
        <v>102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273.42245453703708</v>
      </c>
      <c r="I26" s="73">
        <v>285.05232048222223</v>
      </c>
      <c r="J26" s="73">
        <v>309.31985160378986</v>
      </c>
      <c r="K26" s="73">
        <v>867.79462662304911</v>
      </c>
    </row>
    <row r="27" spans="2:11" ht="15" x14ac:dyDescent="0.25">
      <c r="B27" s="67" t="s">
        <v>103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136.54710814814817</v>
      </c>
      <c r="I27" s="73">
        <v>142.35506040888887</v>
      </c>
      <c r="J27" s="73">
        <v>154.47425962446169</v>
      </c>
      <c r="K27" s="73">
        <v>433.37642818149868</v>
      </c>
    </row>
    <row r="28" spans="2:11" ht="15" x14ac:dyDescent="0.25">
      <c r="B28" s="67" t="s">
        <v>104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340.65460809646856</v>
      </c>
      <c r="I28" s="73">
        <v>340.65460809646856</v>
      </c>
      <c r="J28" s="73">
        <v>340.65460809646856</v>
      </c>
      <c r="K28" s="73">
        <v>1021.9638242894057</v>
      </c>
    </row>
    <row r="29" spans="2:11" ht="15" x14ac:dyDescent="0.25">
      <c r="B29" s="67" t="s">
        <v>105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233.59173126614988</v>
      </c>
      <c r="I29" s="73">
        <v>233.59173126614988</v>
      </c>
      <c r="J29" s="73">
        <v>233.59173126614988</v>
      </c>
      <c r="K29" s="73">
        <v>700.77519379844966</v>
      </c>
    </row>
    <row r="30" spans="2:11" ht="15" x14ac:dyDescent="0.25">
      <c r="B30" s="67" t="s">
        <v>10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169.46575736434107</v>
      </c>
      <c r="J30" s="73">
        <v>64.663875968992244</v>
      </c>
      <c r="K30" s="73">
        <v>234.12963333333332</v>
      </c>
    </row>
    <row r="31" spans="2:11" ht="15" x14ac:dyDescent="0.25">
      <c r="B31" s="67" t="s">
        <v>106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298.36347975882859</v>
      </c>
      <c r="I31" s="73">
        <v>298.36347975882859</v>
      </c>
      <c r="J31" s="73">
        <v>298.36347975882859</v>
      </c>
      <c r="K31" s="73">
        <v>895.09043927648577</v>
      </c>
    </row>
    <row r="32" spans="2:11" ht="15" x14ac:dyDescent="0.25">
      <c r="B32" s="67" t="s">
        <v>107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145.99483204134367</v>
      </c>
      <c r="I32" s="73">
        <v>145.99483204134367</v>
      </c>
      <c r="J32" s="73">
        <v>145.99483204134367</v>
      </c>
      <c r="K32" s="73">
        <v>437.98449612403101</v>
      </c>
    </row>
    <row r="33" spans="2:11" ht="15" x14ac:dyDescent="0.25">
      <c r="B33" s="67" t="s">
        <v>108</v>
      </c>
      <c r="C33" s="73">
        <v>698.74806201550382</v>
      </c>
      <c r="D33" s="73">
        <v>263.82773471145566</v>
      </c>
      <c r="E33" s="73">
        <v>318.00172265288546</v>
      </c>
      <c r="F33" s="73">
        <v>69.162773471145556</v>
      </c>
      <c r="G33" s="73">
        <v>2884.6555038759689</v>
      </c>
      <c r="H33" s="73">
        <v>120.58570198105082</v>
      </c>
      <c r="I33" s="73">
        <v>120.58570198105082</v>
      </c>
      <c r="J33" s="73">
        <v>120.58570198105082</v>
      </c>
      <c r="K33" s="73">
        <v>4596.1529026701119</v>
      </c>
    </row>
    <row r="34" spans="2:11" ht="15" x14ac:dyDescent="0.25">
      <c r="B34" s="67" t="s">
        <v>109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43.798449612403104</v>
      </c>
      <c r="I34" s="73">
        <v>43.798449612403104</v>
      </c>
      <c r="J34" s="73">
        <v>43.798449612403104</v>
      </c>
      <c r="K34" s="73">
        <v>131.3953488372093</v>
      </c>
    </row>
    <row r="35" spans="2:11" ht="15" x14ac:dyDescent="0.25">
      <c r="B35" s="67" t="s">
        <v>110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620.15503875968989</v>
      </c>
      <c r="I35" s="73">
        <v>620.15503875968989</v>
      </c>
      <c r="J35" s="73">
        <v>620.15503875968989</v>
      </c>
      <c r="K35" s="73">
        <v>1860.4651162790697</v>
      </c>
    </row>
    <row r="36" spans="2:11" ht="15" x14ac:dyDescent="0.25">
      <c r="B36" s="67" t="s">
        <v>76</v>
      </c>
      <c r="C36" s="73">
        <v>0</v>
      </c>
      <c r="D36" s="73">
        <v>0</v>
      </c>
      <c r="E36" s="73">
        <v>0</v>
      </c>
      <c r="F36" s="73">
        <v>693.39534883720933</v>
      </c>
      <c r="G36" s="73">
        <v>0</v>
      </c>
      <c r="H36" s="73">
        <v>107.06287683031869</v>
      </c>
      <c r="I36" s="73">
        <v>107.06287683031869</v>
      </c>
      <c r="J36" s="73">
        <v>107.06287683031869</v>
      </c>
      <c r="K36" s="73">
        <v>1014.5839793281654</v>
      </c>
    </row>
    <row r="37" spans="2:11" ht="15" x14ac:dyDescent="0.25">
      <c r="B37" s="67" t="s">
        <v>111</v>
      </c>
      <c r="C37" s="73">
        <v>0</v>
      </c>
      <c r="D37" s="73">
        <v>0</v>
      </c>
      <c r="E37" s="73">
        <v>0</v>
      </c>
      <c r="F37" s="73">
        <v>0</v>
      </c>
      <c r="G37" s="73">
        <v>0</v>
      </c>
      <c r="H37" s="73">
        <v>99.913867355727817</v>
      </c>
      <c r="I37" s="73">
        <v>99.913867355727817</v>
      </c>
      <c r="J37" s="73">
        <v>99.913867355727817</v>
      </c>
      <c r="K37" s="73">
        <v>299.74160206718346</v>
      </c>
    </row>
    <row r="38" spans="2:11" ht="15" x14ac:dyDescent="0.25">
      <c r="B38" s="67" t="s">
        <v>112</v>
      </c>
      <c r="C38" s="73">
        <v>234.7093023255814</v>
      </c>
      <c r="D38" s="73">
        <v>0</v>
      </c>
      <c r="E38" s="73">
        <v>1092.6306632213609</v>
      </c>
      <c r="F38" s="73">
        <v>325.65030146425494</v>
      </c>
      <c r="G38" s="73">
        <v>934.68389319552114</v>
      </c>
      <c r="H38" s="73">
        <v>126.65538329026701</v>
      </c>
      <c r="I38" s="73">
        <v>0</v>
      </c>
      <c r="J38" s="73">
        <v>0</v>
      </c>
      <c r="K38" s="73">
        <v>2714.3295434969855</v>
      </c>
    </row>
    <row r="39" spans="2:11" ht="15" x14ac:dyDescent="0.25">
      <c r="B39" s="67" t="s">
        <v>68</v>
      </c>
      <c r="C39" s="73">
        <v>1383.2902670111973</v>
      </c>
      <c r="D39" s="73">
        <v>244.86477174849267</v>
      </c>
      <c r="E39" s="73">
        <v>1853.1413264427219</v>
      </c>
      <c r="F39" s="73">
        <v>786.00280792420324</v>
      </c>
      <c r="G39" s="73">
        <v>146.42549526270457</v>
      </c>
      <c r="H39" s="73">
        <v>520.50645994832041</v>
      </c>
      <c r="I39" s="73">
        <v>512.40761412575364</v>
      </c>
      <c r="J39" s="73">
        <v>942.69739879414294</v>
      </c>
      <c r="K39" s="73">
        <v>6389.3361412575368</v>
      </c>
    </row>
    <row r="40" spans="2:11" ht="15" x14ac:dyDescent="0.25">
      <c r="B40" s="67" t="s">
        <v>113</v>
      </c>
      <c r="C40" s="73">
        <v>891.16279069767438</v>
      </c>
      <c r="D40" s="73">
        <v>1760.4244616709734</v>
      </c>
      <c r="E40" s="73">
        <v>1963.8242894056848</v>
      </c>
      <c r="F40" s="73">
        <v>0</v>
      </c>
      <c r="G40" s="73">
        <v>0</v>
      </c>
      <c r="H40" s="73">
        <v>0</v>
      </c>
      <c r="I40" s="73">
        <v>0</v>
      </c>
      <c r="J40" s="73">
        <v>0</v>
      </c>
      <c r="K40" s="73">
        <v>4615.4115417743324</v>
      </c>
    </row>
    <row r="41" spans="2:11" ht="15" x14ac:dyDescent="0.25">
      <c r="B41" s="67" t="s">
        <v>114</v>
      </c>
      <c r="C41" s="73">
        <v>326.71834625322998</v>
      </c>
      <c r="D41" s="73">
        <v>274.29655469422909</v>
      </c>
      <c r="E41" s="73">
        <v>1299.3333333333333</v>
      </c>
      <c r="F41" s="73">
        <v>783.13877691645132</v>
      </c>
      <c r="G41" s="73">
        <v>463.77359173126615</v>
      </c>
      <c r="H41" s="73">
        <v>0</v>
      </c>
      <c r="I41" s="73">
        <v>142.49784668389319</v>
      </c>
      <c r="J41" s="73">
        <v>104.8083548664944</v>
      </c>
      <c r="K41" s="73">
        <v>3394.5668044788977</v>
      </c>
    </row>
    <row r="42" spans="2:11" ht="15.75" x14ac:dyDescent="0.25">
      <c r="B42" s="88" t="s">
        <v>115</v>
      </c>
      <c r="C42" s="89">
        <v>12611.559689922482</v>
      </c>
      <c r="D42" s="89">
        <v>11663.427820844101</v>
      </c>
      <c r="E42" s="89">
        <v>19114.076037898365</v>
      </c>
      <c r="F42" s="89">
        <v>11339.575968992247</v>
      </c>
      <c r="G42" s="89">
        <v>14126.81428079242</v>
      </c>
      <c r="H42" s="89">
        <v>8717.5489670219667</v>
      </c>
      <c r="I42" s="89">
        <v>9101.2951399985359</v>
      </c>
      <c r="J42" s="89">
        <v>9627.3744766235995</v>
      </c>
      <c r="K42" s="89">
        <v>93862.91269217123</v>
      </c>
    </row>
    <row r="43" spans="2:11" ht="15" x14ac:dyDescent="0.25">
      <c r="B43" s="67" t="s">
        <v>116</v>
      </c>
      <c r="C43" s="73">
        <v>0</v>
      </c>
      <c r="D43" s="73">
        <v>0</v>
      </c>
      <c r="E43" s="73">
        <v>0</v>
      </c>
      <c r="F43" s="73">
        <v>0</v>
      </c>
      <c r="G43" s="73">
        <v>0</v>
      </c>
      <c r="H43" s="73">
        <v>0</v>
      </c>
      <c r="I43" s="73">
        <v>0</v>
      </c>
      <c r="J43" s="73">
        <v>0</v>
      </c>
      <c r="K43" s="73">
        <v>0</v>
      </c>
    </row>
    <row r="44" spans="2:11" ht="15" x14ac:dyDescent="0.25">
      <c r="B44" s="67" t="s">
        <v>79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608.31180017226529</v>
      </c>
      <c r="I44" s="73">
        <v>608.31180017226529</v>
      </c>
      <c r="J44" s="73">
        <v>608.31180017226529</v>
      </c>
      <c r="K44" s="73">
        <v>1824.9354005167959</v>
      </c>
    </row>
    <row r="45" spans="2:11" ht="15" x14ac:dyDescent="0.25">
      <c r="B45" s="67" t="s">
        <v>92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396.71042204995695</v>
      </c>
      <c r="I45" s="73">
        <v>424.13002583979329</v>
      </c>
      <c r="J45" s="73">
        <v>346.27283376399657</v>
      </c>
      <c r="K45" s="73">
        <v>1167.1132816537468</v>
      </c>
    </row>
    <row r="46" spans="2:11" ht="15" x14ac:dyDescent="0.25">
      <c r="B46" s="67" t="s">
        <v>93</v>
      </c>
      <c r="C46" s="73">
        <v>0</v>
      </c>
      <c r="D46" s="73">
        <v>0</v>
      </c>
      <c r="E46" s="73">
        <v>0</v>
      </c>
      <c r="F46" s="73">
        <v>0</v>
      </c>
      <c r="G46" s="73">
        <v>0</v>
      </c>
      <c r="H46" s="73">
        <v>62.311800172265286</v>
      </c>
      <c r="I46" s="73">
        <v>63.527700258397935</v>
      </c>
      <c r="J46" s="73">
        <v>63.640999138673557</v>
      </c>
      <c r="K46" s="73">
        <v>189.48049956933676</v>
      </c>
    </row>
    <row r="47" spans="2:11" ht="15" x14ac:dyDescent="0.25">
      <c r="B47" s="67" t="s">
        <v>94</v>
      </c>
      <c r="C47" s="73">
        <v>0</v>
      </c>
      <c r="D47" s="73">
        <v>0</v>
      </c>
      <c r="E47" s="73">
        <v>0</v>
      </c>
      <c r="F47" s="73">
        <v>0</v>
      </c>
      <c r="G47" s="73">
        <v>0</v>
      </c>
      <c r="H47" s="73">
        <v>110.21963824289406</v>
      </c>
      <c r="I47" s="73">
        <v>110.21963824289406</v>
      </c>
      <c r="J47" s="73">
        <v>110.21963824289406</v>
      </c>
      <c r="K47" s="73">
        <v>330.65891472868219</v>
      </c>
    </row>
    <row r="48" spans="2:11" ht="15" x14ac:dyDescent="0.25">
      <c r="B48" s="67" t="s">
        <v>117</v>
      </c>
      <c r="C48" s="73">
        <v>0</v>
      </c>
      <c r="D48" s="73">
        <v>0</v>
      </c>
      <c r="E48" s="73">
        <v>0</v>
      </c>
      <c r="F48" s="73">
        <v>0</v>
      </c>
      <c r="G48" s="73">
        <v>0</v>
      </c>
      <c r="H48" s="73">
        <v>144.70284237726099</v>
      </c>
      <c r="I48" s="73">
        <v>206.71834625322998</v>
      </c>
      <c r="J48" s="73">
        <v>0</v>
      </c>
      <c r="K48" s="73">
        <v>351.42118863049097</v>
      </c>
    </row>
    <row r="49" spans="2:11" ht="15" x14ac:dyDescent="0.25">
      <c r="B49" s="67" t="s">
        <v>6</v>
      </c>
      <c r="C49" s="73">
        <v>0</v>
      </c>
      <c r="D49" s="73">
        <v>0</v>
      </c>
      <c r="E49" s="73">
        <v>0</v>
      </c>
      <c r="F49" s="73">
        <v>0</v>
      </c>
      <c r="G49" s="73">
        <v>0</v>
      </c>
      <c r="H49" s="73">
        <v>37.343989664082684</v>
      </c>
      <c r="I49" s="73">
        <v>31.119982773471147</v>
      </c>
      <c r="J49" s="73">
        <v>31.119982773471147</v>
      </c>
      <c r="K49" s="73">
        <v>99.583955211024971</v>
      </c>
    </row>
    <row r="50" spans="2:11" ht="15" x14ac:dyDescent="0.25">
      <c r="B50" s="67" t="s">
        <v>96</v>
      </c>
      <c r="C50" s="73">
        <v>0</v>
      </c>
      <c r="D50" s="73">
        <v>0</v>
      </c>
      <c r="E50" s="73">
        <v>0</v>
      </c>
      <c r="F50" s="73">
        <v>0</v>
      </c>
      <c r="G50" s="73">
        <v>0</v>
      </c>
      <c r="H50" s="73">
        <v>4351.0650516795858</v>
      </c>
      <c r="I50" s="73">
        <v>4536.135086821705</v>
      </c>
      <c r="J50" s="73">
        <v>4922.3125925925924</v>
      </c>
      <c r="K50" s="73">
        <v>13809.512731093882</v>
      </c>
    </row>
    <row r="51" spans="2:11" ht="15" x14ac:dyDescent="0.25">
      <c r="B51" s="67" t="s">
        <v>65</v>
      </c>
      <c r="C51" s="73">
        <v>0</v>
      </c>
      <c r="D51" s="73">
        <v>0</v>
      </c>
      <c r="E51" s="73">
        <v>0</v>
      </c>
      <c r="F51" s="73">
        <v>0</v>
      </c>
      <c r="G51" s="73">
        <v>0</v>
      </c>
      <c r="H51" s="73">
        <v>277.60103359173127</v>
      </c>
      <c r="I51" s="73">
        <v>277.60103359173127</v>
      </c>
      <c r="J51" s="73">
        <v>277.60103359173127</v>
      </c>
      <c r="K51" s="73">
        <v>832.80310077519368</v>
      </c>
    </row>
    <row r="52" spans="2:11" ht="15" x14ac:dyDescent="0.25">
      <c r="B52" s="67" t="s">
        <v>97</v>
      </c>
      <c r="C52" s="73">
        <v>0</v>
      </c>
      <c r="D52" s="73">
        <v>0</v>
      </c>
      <c r="E52" s="73">
        <v>0</v>
      </c>
      <c r="F52" s="73">
        <v>0</v>
      </c>
      <c r="G52" s="73">
        <v>0</v>
      </c>
      <c r="H52" s="73">
        <v>568.47545219638243</v>
      </c>
      <c r="I52" s="73">
        <v>568.47545219638243</v>
      </c>
      <c r="J52" s="73">
        <v>568.47545219638243</v>
      </c>
      <c r="K52" s="73">
        <v>1705.4263565891472</v>
      </c>
    </row>
    <row r="53" spans="2:11" ht="20.25" customHeight="1" x14ac:dyDescent="0.25">
      <c r="B53" s="97" t="s">
        <v>99</v>
      </c>
      <c r="C53" s="73">
        <v>0</v>
      </c>
      <c r="D53" s="73">
        <v>0</v>
      </c>
      <c r="E53" s="73">
        <v>0</v>
      </c>
      <c r="F53" s="73">
        <v>0</v>
      </c>
      <c r="G53" s="73">
        <v>0</v>
      </c>
      <c r="H53" s="73">
        <v>244.44444444444446</v>
      </c>
      <c r="I53" s="73">
        <v>244.44444444444446</v>
      </c>
      <c r="J53" s="73">
        <v>244.44444444444446</v>
      </c>
      <c r="K53" s="73">
        <v>733.33333333333337</v>
      </c>
    </row>
    <row r="54" spans="2:11" ht="15" x14ac:dyDescent="0.25">
      <c r="B54" s="67" t="s">
        <v>7</v>
      </c>
      <c r="C54" s="73">
        <v>0</v>
      </c>
      <c r="D54" s="73">
        <v>0</v>
      </c>
      <c r="E54" s="73">
        <v>0</v>
      </c>
      <c r="F54" s="73">
        <v>0</v>
      </c>
      <c r="G54" s="73">
        <v>0</v>
      </c>
      <c r="H54" s="73">
        <v>337.42980189491817</v>
      </c>
      <c r="I54" s="73">
        <v>337.42980189491817</v>
      </c>
      <c r="J54" s="73">
        <v>337.42980189491817</v>
      </c>
      <c r="K54" s="73">
        <v>1012.2894056847546</v>
      </c>
    </row>
    <row r="55" spans="2:11" ht="15" x14ac:dyDescent="0.25">
      <c r="B55" s="67" t="s">
        <v>8</v>
      </c>
      <c r="C55" s="73">
        <v>0</v>
      </c>
      <c r="D55" s="73">
        <v>0</v>
      </c>
      <c r="E55" s="73">
        <v>0</v>
      </c>
      <c r="F55" s="73">
        <v>0</v>
      </c>
      <c r="G55" s="73">
        <v>0</v>
      </c>
      <c r="H55" s="73">
        <v>376.80223347545217</v>
      </c>
      <c r="I55" s="73">
        <v>392.82929851875963</v>
      </c>
      <c r="J55" s="73">
        <v>426.2722705185185</v>
      </c>
      <c r="K55" s="73">
        <v>1195.9038025127302</v>
      </c>
    </row>
    <row r="56" spans="2:11" ht="15" x14ac:dyDescent="0.25">
      <c r="B56" s="67" t="s">
        <v>102</v>
      </c>
      <c r="C56" s="73">
        <v>0</v>
      </c>
      <c r="D56" s="73">
        <v>0</v>
      </c>
      <c r="E56" s="73">
        <v>0</v>
      </c>
      <c r="F56" s="73">
        <v>0</v>
      </c>
      <c r="G56" s="73">
        <v>0</v>
      </c>
      <c r="H56" s="73">
        <v>362.44371880490951</v>
      </c>
      <c r="I56" s="73">
        <v>377.86005273224799</v>
      </c>
      <c r="J56" s="73">
        <v>410.02863896296293</v>
      </c>
      <c r="K56" s="73">
        <v>1150.3324105001204</v>
      </c>
    </row>
    <row r="57" spans="2:11" ht="15" x14ac:dyDescent="0.25">
      <c r="B57" s="67" t="s">
        <v>103</v>
      </c>
      <c r="C57" s="73">
        <v>0</v>
      </c>
      <c r="D57" s="73">
        <v>0</v>
      </c>
      <c r="E57" s="73">
        <v>0</v>
      </c>
      <c r="F57" s="73">
        <v>0</v>
      </c>
      <c r="G57" s="73">
        <v>0</v>
      </c>
      <c r="H57" s="73">
        <v>181.00430614987076</v>
      </c>
      <c r="I57" s="73">
        <v>188.70321961178291</v>
      </c>
      <c r="J57" s="73">
        <v>204.76820385185184</v>
      </c>
      <c r="K57" s="73">
        <v>574.47572961350556</v>
      </c>
    </row>
    <row r="58" spans="2:11" ht="15" x14ac:dyDescent="0.25">
      <c r="B58" s="67" t="s">
        <v>118</v>
      </c>
      <c r="C58" s="73">
        <v>0</v>
      </c>
      <c r="D58" s="73">
        <v>0</v>
      </c>
      <c r="E58" s="73">
        <v>0</v>
      </c>
      <c r="F58" s="73">
        <v>0</v>
      </c>
      <c r="G58" s="73">
        <v>0</v>
      </c>
      <c r="H58" s="73">
        <v>84.677002583979331</v>
      </c>
      <c r="I58" s="73">
        <v>84.677002583979331</v>
      </c>
      <c r="J58" s="73">
        <v>84.677002583979331</v>
      </c>
      <c r="K58" s="73">
        <v>254.03100775193798</v>
      </c>
    </row>
    <row r="59" spans="2:11" ht="15" x14ac:dyDescent="0.25">
      <c r="B59" s="67" t="s">
        <v>106</v>
      </c>
      <c r="C59" s="73">
        <v>0</v>
      </c>
      <c r="D59" s="73">
        <v>0</v>
      </c>
      <c r="E59" s="73">
        <v>0</v>
      </c>
      <c r="F59" s="73">
        <v>0</v>
      </c>
      <c r="G59" s="73">
        <v>0</v>
      </c>
      <c r="H59" s="73">
        <v>74.590869939707147</v>
      </c>
      <c r="I59" s="73">
        <v>74.590869939707147</v>
      </c>
      <c r="J59" s="73">
        <v>74.590869939707147</v>
      </c>
      <c r="K59" s="73">
        <v>223.77260981912144</v>
      </c>
    </row>
    <row r="60" spans="2:11" ht="15" x14ac:dyDescent="0.25">
      <c r="B60" s="67" t="s">
        <v>107</v>
      </c>
      <c r="C60" s="73">
        <v>0</v>
      </c>
      <c r="D60" s="73">
        <v>0</v>
      </c>
      <c r="E60" s="73">
        <v>0</v>
      </c>
      <c r="F60" s="73">
        <v>0</v>
      </c>
      <c r="G60" s="73">
        <v>0</v>
      </c>
      <c r="H60" s="73">
        <v>145.99483204134367</v>
      </c>
      <c r="I60" s="73">
        <v>145.99483204134367</v>
      </c>
      <c r="J60" s="73">
        <v>145.99483204134367</v>
      </c>
      <c r="K60" s="73">
        <v>437.98449612403101</v>
      </c>
    </row>
    <row r="61" spans="2:11" ht="15" x14ac:dyDescent="0.25">
      <c r="B61" s="67" t="s">
        <v>119</v>
      </c>
      <c r="C61" s="73">
        <v>0</v>
      </c>
      <c r="D61" s="73">
        <v>0</v>
      </c>
      <c r="E61" s="73">
        <v>0</v>
      </c>
      <c r="F61" s="73">
        <v>0</v>
      </c>
      <c r="G61" s="73">
        <v>0</v>
      </c>
      <c r="H61" s="73">
        <v>120.58570198105082</v>
      </c>
      <c r="I61" s="73">
        <v>120.58570198105082</v>
      </c>
      <c r="J61" s="73">
        <v>120.58570198105082</v>
      </c>
      <c r="K61" s="73">
        <v>361.75710594315245</v>
      </c>
    </row>
    <row r="62" spans="2:11" ht="15" x14ac:dyDescent="0.25">
      <c r="B62" s="67" t="s">
        <v>109</v>
      </c>
      <c r="C62" s="73">
        <v>0</v>
      </c>
      <c r="D62" s="73">
        <v>0</v>
      </c>
      <c r="E62" s="73">
        <v>0</v>
      </c>
      <c r="F62" s="73">
        <v>0</v>
      </c>
      <c r="G62" s="73">
        <v>0</v>
      </c>
      <c r="H62" s="73">
        <v>53.531438415159343</v>
      </c>
      <c r="I62" s="73">
        <v>53.531438415159343</v>
      </c>
      <c r="J62" s="73">
        <v>53.531438415159343</v>
      </c>
      <c r="K62" s="73">
        <v>160.59431524547804</v>
      </c>
    </row>
    <row r="63" spans="2:11" ht="15" x14ac:dyDescent="0.25">
      <c r="B63" s="67" t="s">
        <v>70</v>
      </c>
      <c r="C63" s="73">
        <v>0</v>
      </c>
      <c r="D63" s="73">
        <v>0</v>
      </c>
      <c r="E63" s="73">
        <v>0</v>
      </c>
      <c r="F63" s="73">
        <v>0</v>
      </c>
      <c r="G63" s="73">
        <v>0</v>
      </c>
      <c r="H63" s="73">
        <v>620.15503875968989</v>
      </c>
      <c r="I63" s="73">
        <v>620.15503875968989</v>
      </c>
      <c r="J63" s="73">
        <v>620.15503875968989</v>
      </c>
      <c r="K63" s="73">
        <v>1860.4651162790697</v>
      </c>
    </row>
    <row r="64" spans="2:11" ht="15" x14ac:dyDescent="0.25">
      <c r="B64" s="67" t="s">
        <v>120</v>
      </c>
      <c r="C64" s="73">
        <v>0</v>
      </c>
      <c r="D64" s="73">
        <v>0</v>
      </c>
      <c r="E64" s="73">
        <v>0</v>
      </c>
      <c r="F64" s="73">
        <v>0</v>
      </c>
      <c r="G64" s="73">
        <v>0</v>
      </c>
      <c r="H64" s="73">
        <v>86.132644272179149</v>
      </c>
      <c r="I64" s="73">
        <v>86.132644272179149</v>
      </c>
      <c r="J64" s="73">
        <v>86.132644272179149</v>
      </c>
      <c r="K64" s="73">
        <v>258.39793281653749</v>
      </c>
    </row>
    <row r="65" spans="2:11" ht="15" x14ac:dyDescent="0.25">
      <c r="B65" s="67" t="s">
        <v>111</v>
      </c>
      <c r="C65" s="73">
        <v>0</v>
      </c>
      <c r="D65" s="73">
        <v>0</v>
      </c>
      <c r="E65" s="73">
        <v>0</v>
      </c>
      <c r="F65" s="73">
        <v>0</v>
      </c>
      <c r="G65" s="73">
        <v>0</v>
      </c>
      <c r="H65" s="73">
        <v>99.913867355727817</v>
      </c>
      <c r="I65" s="73">
        <v>99.913867355727817</v>
      </c>
      <c r="J65" s="73">
        <v>99.913867355727817</v>
      </c>
      <c r="K65" s="73">
        <v>299.74160206718346</v>
      </c>
    </row>
    <row r="66" spans="2:11" ht="15" x14ac:dyDescent="0.25">
      <c r="B66" s="67" t="s">
        <v>121</v>
      </c>
      <c r="C66" s="73">
        <v>0</v>
      </c>
      <c r="D66" s="73">
        <v>0</v>
      </c>
      <c r="E66" s="73">
        <v>0</v>
      </c>
      <c r="F66" s="73">
        <v>0</v>
      </c>
      <c r="G66" s="73">
        <v>0</v>
      </c>
      <c r="H66" s="73">
        <v>3785.8107838070632</v>
      </c>
      <c r="I66" s="73">
        <v>3290.8441515934542</v>
      </c>
      <c r="J66" s="73">
        <v>6638.4565030146423</v>
      </c>
      <c r="K66" s="73">
        <v>13715.111438415161</v>
      </c>
    </row>
    <row r="67" spans="2:11" ht="15" x14ac:dyDescent="0.25">
      <c r="B67" s="67" t="s">
        <v>114</v>
      </c>
      <c r="C67" s="73">
        <v>0</v>
      </c>
      <c r="D67" s="73">
        <v>0</v>
      </c>
      <c r="E67" s="73">
        <v>0</v>
      </c>
      <c r="F67" s="73">
        <v>0</v>
      </c>
      <c r="G67" s="73">
        <v>0</v>
      </c>
      <c r="H67" s="73">
        <v>208.18863049095609</v>
      </c>
      <c r="I67" s="73">
        <v>87.367614125753661</v>
      </c>
      <c r="J67" s="73">
        <v>120.91843238587424</v>
      </c>
      <c r="K67" s="73">
        <v>416.47467700258397</v>
      </c>
    </row>
    <row r="68" spans="2:11" ht="15" x14ac:dyDescent="0.25">
      <c r="B68" s="67" t="s">
        <v>122</v>
      </c>
      <c r="C68" s="73">
        <v>0</v>
      </c>
      <c r="D68" s="73">
        <v>0</v>
      </c>
      <c r="E68" s="73">
        <v>0</v>
      </c>
      <c r="F68" s="73">
        <v>0</v>
      </c>
      <c r="G68" s="73">
        <v>0</v>
      </c>
      <c r="H68" s="73">
        <v>13338.447344562876</v>
      </c>
      <c r="I68" s="73">
        <v>13031.29904442007</v>
      </c>
      <c r="J68" s="73">
        <v>16595.854022894055</v>
      </c>
      <c r="K68" s="73">
        <v>42965.600411877</v>
      </c>
    </row>
    <row r="69" spans="2:11" ht="15" x14ac:dyDescent="0.25">
      <c r="B69" s="67" t="s">
        <v>123</v>
      </c>
      <c r="C69" s="73">
        <v>0</v>
      </c>
      <c r="D69" s="73">
        <v>0</v>
      </c>
      <c r="E69" s="73">
        <v>0</v>
      </c>
      <c r="F69" s="73">
        <v>0</v>
      </c>
      <c r="G69" s="73">
        <v>0</v>
      </c>
      <c r="H69" s="73">
        <v>22055.99631158484</v>
      </c>
      <c r="I69" s="73">
        <v>22132.594184418605</v>
      </c>
      <c r="J69" s="73">
        <v>26223.228499517652</v>
      </c>
      <c r="K69" s="73">
        <v>136828.51310404824</v>
      </c>
    </row>
    <row r="70" spans="2:11" ht="15" x14ac:dyDescent="0.25">
      <c r="B70" s="67" t="s">
        <v>124</v>
      </c>
      <c r="C70" s="72">
        <v>-4684.8511627906983</v>
      </c>
      <c r="D70" s="72">
        <v>-3679.0505598621889</v>
      </c>
      <c r="E70" s="72">
        <v>-2896.1518346253242</v>
      </c>
      <c r="F70" s="72">
        <v>-8149.5242894056837</v>
      </c>
      <c r="G70" s="72">
        <v>-10198.476640826873</v>
      </c>
      <c r="H70" s="72">
        <v>-9543.7582754091327</v>
      </c>
      <c r="I70" s="72">
        <v>-13639.304537562446</v>
      </c>
      <c r="J70" s="72">
        <v>-19181.959455590004</v>
      </c>
      <c r="K70" s="72">
        <v>-69534.317066149873</v>
      </c>
    </row>
    <row r="71" spans="2:11" ht="15" x14ac:dyDescent="0.25">
      <c r="B71" s="67" t="s">
        <v>125</v>
      </c>
      <c r="C71" s="73">
        <v>0</v>
      </c>
      <c r="D71" s="73">
        <v>590.0335055986219</v>
      </c>
      <c r="E71" s="73">
        <v>934.60265288544349</v>
      </c>
      <c r="F71" s="73">
        <v>279.11302325581391</v>
      </c>
      <c r="G71" s="73">
        <v>0</v>
      </c>
      <c r="H71" s="73">
        <v>0</v>
      </c>
      <c r="I71" s="73">
        <v>0</v>
      </c>
      <c r="J71" s="73">
        <v>0</v>
      </c>
      <c r="K71" s="73">
        <v>1803.7491817398795</v>
      </c>
    </row>
    <row r="72" spans="2:11" ht="15" x14ac:dyDescent="0.25">
      <c r="B72" s="67" t="s">
        <v>126</v>
      </c>
      <c r="C72" s="73">
        <v>67.526270456503013</v>
      </c>
      <c r="D72" s="73">
        <v>145.77770887166236</v>
      </c>
      <c r="E72" s="73">
        <v>928.6919896640826</v>
      </c>
      <c r="F72" s="73">
        <v>296.19982773471145</v>
      </c>
      <c r="G72" s="73">
        <v>72.51228251507321</v>
      </c>
      <c r="H72" s="73">
        <v>174.31381567614125</v>
      </c>
      <c r="I72" s="73">
        <v>158.70249784668391</v>
      </c>
      <c r="J72" s="73">
        <v>315.28682170542635</v>
      </c>
      <c r="K72" s="73">
        <v>2159.0112144702844</v>
      </c>
    </row>
    <row r="73" spans="2:11" ht="15" x14ac:dyDescent="0.25">
      <c r="B73" s="67" t="s">
        <v>127</v>
      </c>
      <c r="C73" s="73">
        <v>0</v>
      </c>
      <c r="D73" s="73">
        <v>0</v>
      </c>
      <c r="E73" s="73">
        <v>0</v>
      </c>
      <c r="F73" s="73">
        <v>0</v>
      </c>
      <c r="G73" s="73">
        <v>0</v>
      </c>
      <c r="H73" s="73">
        <v>123.86218776916451</v>
      </c>
      <c r="I73" s="73">
        <v>92.654332472006885</v>
      </c>
      <c r="J73" s="73">
        <v>240.87517657192072</v>
      </c>
      <c r="K73" s="73">
        <v>457.39169681309215</v>
      </c>
    </row>
    <row r="74" spans="2:11" ht="15.75" x14ac:dyDescent="0.25">
      <c r="B74" s="88" t="s">
        <v>128</v>
      </c>
      <c r="C74" s="91">
        <v>0</v>
      </c>
      <c r="D74" s="91">
        <v>0</v>
      </c>
      <c r="E74" s="91">
        <v>0</v>
      </c>
      <c r="F74" s="91">
        <v>0</v>
      </c>
      <c r="G74" s="91">
        <v>0</v>
      </c>
      <c r="H74" s="91">
        <v>-551.20727882213885</v>
      </c>
      <c r="I74" s="91">
        <v>-5494.0919186376395</v>
      </c>
      <c r="J74" s="91">
        <v>-8505.6862767958664</v>
      </c>
      <c r="K74" s="91">
        <v>-41427.239169346089</v>
      </c>
    </row>
    <row r="75" spans="2:11" ht="16.5" thickBot="1" x14ac:dyDescent="0.3">
      <c r="B75" s="88" t="s">
        <v>82</v>
      </c>
      <c r="C75" s="92">
        <v>0</v>
      </c>
      <c r="D75" s="92">
        <v>0</v>
      </c>
      <c r="E75" s="92">
        <v>0</v>
      </c>
      <c r="F75" s="92">
        <v>0</v>
      </c>
      <c r="G75" s="92">
        <v>0</v>
      </c>
      <c r="H75" s="92">
        <v>-9290.7270000322987</v>
      </c>
      <c r="I75" s="92">
        <v>-8303.9151167714917</v>
      </c>
      <c r="J75" s="92">
        <v>-10991.560000499569</v>
      </c>
      <c r="K75" s="92">
        <v>-28919.731626347279</v>
      </c>
    </row>
    <row r="76" spans="2:11" ht="15.75" x14ac:dyDescent="0.25">
      <c r="B76" s="88" t="s">
        <v>129</v>
      </c>
      <c r="C76" s="89">
        <v>-4752.3774332472012</v>
      </c>
      <c r="D76" s="89">
        <v>-3234.794763135229</v>
      </c>
      <c r="E76" s="89">
        <v>-2890.2411714039631</v>
      </c>
      <c r="F76" s="89">
        <v>-8166.6110938845814</v>
      </c>
      <c r="G76" s="89">
        <v>-10270.988923341945</v>
      </c>
      <c r="H76" s="89">
        <v>-9841.9342788544382</v>
      </c>
      <c r="I76" s="89">
        <v>-13890.661367881137</v>
      </c>
      <c r="J76" s="89">
        <v>-19738.121453867352</v>
      </c>
      <c r="K76" s="89">
        <v>-70346.970795693371</v>
      </c>
    </row>
    <row r="77" spans="2:11" ht="15" x14ac:dyDescent="0.25">
      <c r="B77" s="71"/>
      <c r="C77" s="71"/>
      <c r="D77" s="71"/>
      <c r="E77" s="71"/>
      <c r="F77" s="71"/>
      <c r="G77" s="71"/>
      <c r="H77" s="71"/>
      <c r="I77" s="71"/>
      <c r="J77" s="71"/>
      <c r="K77" s="73"/>
    </row>
  </sheetData>
  <mergeCells count="4">
    <mergeCell ref="B4:K4"/>
    <mergeCell ref="B5:K5"/>
    <mergeCell ref="B6:K6"/>
    <mergeCell ref="B7:K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det para inf 2</vt:lpstr>
      <vt:lpstr>detalle para inf</vt:lpstr>
      <vt:lpstr>Until April 2024</vt:lpstr>
      <vt:lpstr>P&amp;L 2023 </vt:lpstr>
      <vt:lpstr>P&amp;L 2022</vt:lpstr>
      <vt:lpstr>P&amp;L 2021</vt:lpstr>
      <vt:lpstr>P&amp;L 2020</vt:lpstr>
      <vt:lpstr>P&amp;L 2019</vt:lpstr>
      <vt:lpstr>P&amp;L 2018</vt:lpstr>
    </vt:vector>
  </TitlesOfParts>
  <Company>PMC CONSULTORES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PMC CONSULTORES</dc:creator>
  <cp:lastModifiedBy>maria de la paz quesada villegas</cp:lastModifiedBy>
  <cp:lastPrinted>2018-09-27T01:31:26Z</cp:lastPrinted>
  <dcterms:created xsi:type="dcterms:W3CDTF">2001-02-01T18:13:34Z</dcterms:created>
  <dcterms:modified xsi:type="dcterms:W3CDTF">2024-05-29T19:47:23Z</dcterms:modified>
</cp:coreProperties>
</file>